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1aC'!$A$1:$I$50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<sst xmlns="http://schemas.openxmlformats.org/spreadsheetml/2006/main" count="149" uniqueCount="71">
  <si>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</si>
  <si>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</si>
  <si>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</si>
  <si>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</si>
  <si>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</si>
  <si>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</si>
  <si>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</si>
  <si>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</si>
  <si>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</si>
  <si>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</si>
  <si>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</si>
  <si>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</si>
  <si>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</si>
  <si>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</si>
  <si>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</si>
  <si>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</si>
  <si>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</si>
  <si>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</si>
  <si>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</si>
  <si>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</si>
  <si>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</si>
  <si>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</si>
  <si>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</si>
  <si>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</si>
  <si>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</si>
  <si>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</si>
  <si>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</si>
  <si>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</si>
  <si>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</si>
  <si>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2011-2012</t>
  </si>
  <si>
    <t>3a DIVISIÓ MASCULINA B</t>
  </si>
  <si>
    <t>BARCELONA B</t>
  </si>
  <si>
    <t>BLACK BOWL B</t>
  </si>
  <si>
    <t>GRANOLLERS A</t>
  </si>
  <si>
    <t>XTREME B</t>
  </si>
  <si>
    <t>TERRASSA A</t>
  </si>
  <si>
    <t>VILANOVA</t>
  </si>
  <si>
    <t>JOSÉ A. QUIRÓS GAVILÁN</t>
  </si>
  <si>
    <t>FELIPE DOMENE MAQUEDA</t>
  </si>
  <si>
    <t>FERNANDO SANZ TERCERO</t>
  </si>
  <si>
    <t>VICENS FERNÁNDEZ COLLADO</t>
  </si>
  <si>
    <t>MARCOS GORDO MARTÍ</t>
  </si>
  <si>
    <t>SERGIO RODRÍGUEZ RUÍZ</t>
  </si>
  <si>
    <t>AGUSTIN RABANEDA PEDRÓS</t>
  </si>
  <si>
    <t>CRISTIAN JUSTICIA BAUTISTA</t>
  </si>
  <si>
    <t>ÀNGEL HERRERA CAMPOS</t>
  </si>
  <si>
    <t>ANTONIO SEGURA PÉREZ</t>
  </si>
  <si>
    <t>PERE TUSQUELLES PÉREZ</t>
  </si>
  <si>
    <t>ROGER SOLDEVILA FIGULS</t>
  </si>
  <si>
    <t>MARC PERERA FRADERA</t>
  </si>
  <si>
    <t>ÀNGEL BRAVO GARCÍA</t>
  </si>
  <si>
    <t>DAVID MARCÈ SERRANO</t>
  </si>
  <si>
    <t>MARCO F. MORENO CAMACHO</t>
  </si>
  <si>
    <t>JUAN DEL HOYO POVEDA</t>
  </si>
  <si>
    <t>JAIME LÓPEZ DE MURILLAS PÉREZ</t>
  </si>
  <si>
    <t>IVAN JIMÉNEZ NÚÑEZ</t>
  </si>
  <si>
    <t>JOSEP CARALT RECORDA</t>
  </si>
  <si>
    <t>AVELINO ANTÚNEZ RODRÍGUEZ</t>
  </si>
  <si>
    <t>JOSÉ A. ENCINAS LÓPEZ</t>
  </si>
  <si>
    <t>DAVID BARCO ALCARAZ</t>
  </si>
  <si>
    <t>ANDRÉS FERRER CANTERO</t>
  </si>
  <si>
    <t>CESAR MUÑOZ CASADO</t>
  </si>
  <si>
    <t>DAVID MARQUES BELTRAN</t>
  </si>
  <si>
    <t>CARLOS DE LA CRUZ TABERO</t>
  </si>
  <si>
    <t>MANUEL MARTIN AGUILAR</t>
  </si>
  <si>
    <t>JORGE AMBROS LATORRE</t>
  </si>
  <si>
    <t>18-des-11</t>
  </si>
  <si>
    <t>F. JAVIER FERNÁNDEZ RODRÍGUEZ</t>
  </si>
  <si>
    <t>JOSÉ A. FLORES VILLARDESAZ</t>
  </si>
  <si>
    <t>XAVIER FERNÁNDEZ ROVIRA</t>
  </si>
  <si>
    <t>JORDI MASSANA GASSÓ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</si>
</sst>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40867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31</v>
      </c>
      <c r="D9" s="20"/>
      <c r="E9" s="11">
        <v>10</v>
      </c>
      <c r="G9" s="9" t="s">
        <v>32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33</v>
      </c>
      <c r="E11" s="11">
        <v>7</v>
      </c>
      <c r="F11" s="11"/>
      <c r="G11" s="9" t="s">
        <v>34</v>
      </c>
      <c r="I11" s="11">
        <v>3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35</v>
      </c>
      <c r="E13" s="11">
        <v>3</v>
      </c>
      <c r="F13" s="11"/>
      <c r="G13" s="9" t="s">
        <v>36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A</v>
      </c>
      <c r="E15" s="11">
        <v>4</v>
      </c>
      <c r="F15" s="11"/>
      <c r="G15" s="9" t="str">
        <f>G11</f>
        <v>XTREME B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9</v>
      </c>
      <c r="F17" s="11"/>
      <c r="G17" s="9" t="str">
        <f>G13</f>
        <v>VILANOVA</v>
      </c>
      <c r="I17" s="11">
        <v>1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BLACK BOWL B</v>
      </c>
      <c r="E19" s="11">
        <v>8</v>
      </c>
      <c r="F19" s="11"/>
      <c r="G19" s="9" t="str">
        <f>C11</f>
        <v>GRANOLLERS A</v>
      </c>
      <c r="I19" s="11">
        <v>2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GRANOLLERS A</v>
      </c>
      <c r="E21" s="11">
        <v>7</v>
      </c>
      <c r="F21" s="11"/>
      <c r="G21" s="9" t="str">
        <f>C9</f>
        <v>BARCELONA B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BLACK BOWL B</v>
      </c>
      <c r="E23" s="11">
        <v>8</v>
      </c>
      <c r="F23" s="11"/>
      <c r="G23" s="9" t="str">
        <f>C13</f>
        <v>TERRASSA A</v>
      </c>
      <c r="I23" s="11">
        <v>2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VILANOVA</v>
      </c>
      <c r="E25" s="11">
        <v>2</v>
      </c>
      <c r="F25" s="11"/>
      <c r="G25" s="9" t="str">
        <f>G11</f>
        <v>XTREME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BLACK BOWL B</v>
      </c>
      <c r="E27" s="11">
        <v>3</v>
      </c>
      <c r="F27" s="11"/>
      <c r="G27" s="9" t="str">
        <f>G13</f>
        <v>VILANOVA</v>
      </c>
      <c r="I27" s="11">
        <v>7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2</v>
      </c>
      <c r="F29" s="11"/>
      <c r="G29" s="9" t="str">
        <f>C9</f>
        <v>BARCELONA B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5</v>
      </c>
      <c r="G31" s="9" t="str">
        <f>C13</f>
        <v>TERRASSA A</v>
      </c>
      <c r="I31" s="11">
        <v>5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1</v>
      </c>
      <c r="G33" s="9" t="str">
        <f>C13</f>
        <v>TERRASSA A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VILANOVA</v>
      </c>
      <c r="E35" s="11">
        <v>6</v>
      </c>
      <c r="G35" s="9" t="str">
        <f>C11</f>
        <v>GRANOLLERS A</v>
      </c>
      <c r="I35" s="11">
        <v>4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7</v>
      </c>
      <c r="G37" s="9" t="str">
        <f>G9</f>
        <v>BLACK BOWL B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10+9+3+8+1</f>
        <v>31</v>
      </c>
      <c r="F45" s="44"/>
      <c r="G45" s="44"/>
      <c r="H45" s="42">
        <f aca="true" t="shared" si="0" ref="H45:H50">SUM(E45:G45)</f>
        <v>31</v>
      </c>
      <c r="J45" s="5"/>
      <c r="K45" s="5"/>
    </row>
    <row r="46" spans="2:11" ht="20.25">
      <c r="B46" s="30" t="s">
        <v>34</v>
      </c>
      <c r="C46" s="26"/>
      <c r="D46" s="13"/>
      <c r="E46" s="43">
        <f>3+6+8+2+7</f>
        <v>26</v>
      </c>
      <c r="F46" s="45"/>
      <c r="G46" s="45"/>
      <c r="H46" s="42">
        <f t="shared" si="0"/>
        <v>26</v>
      </c>
      <c r="J46" s="14"/>
      <c r="K46" s="14"/>
    </row>
    <row r="47" spans="2:11" ht="20.25">
      <c r="B47" s="38" t="s">
        <v>33</v>
      </c>
      <c r="C47" s="39"/>
      <c r="D47" s="15"/>
      <c r="E47" s="43">
        <f>7+2+7+5+4</f>
        <v>25</v>
      </c>
      <c r="F47" s="45"/>
      <c r="G47" s="45"/>
      <c r="H47" s="42">
        <f t="shared" si="0"/>
        <v>25</v>
      </c>
      <c r="J47" s="14"/>
      <c r="K47" s="14"/>
    </row>
    <row r="48" spans="2:11" ht="20.25">
      <c r="B48" s="38" t="s">
        <v>36</v>
      </c>
      <c r="C48" s="41"/>
      <c r="D48" s="53"/>
      <c r="E48" s="43">
        <f>7+1+2+7+6</f>
        <v>23</v>
      </c>
      <c r="F48" s="44"/>
      <c r="G48" s="44"/>
      <c r="H48" s="42">
        <f t="shared" si="0"/>
        <v>23</v>
      </c>
      <c r="J48" s="14"/>
      <c r="K48" s="14"/>
    </row>
    <row r="49" spans="2:11" ht="20.25">
      <c r="B49" s="38" t="s">
        <v>35</v>
      </c>
      <c r="C49" s="39"/>
      <c r="D49" s="15"/>
      <c r="E49" s="43">
        <f>3+4+2+5+9</f>
        <v>23</v>
      </c>
      <c r="F49" s="44"/>
      <c r="G49" s="44"/>
      <c r="H49" s="42">
        <f t="shared" si="0"/>
        <v>23</v>
      </c>
      <c r="J49" s="14"/>
      <c r="K49" s="14"/>
    </row>
    <row r="50" spans="2:11" ht="20.25">
      <c r="B50" s="38" t="s">
        <v>32</v>
      </c>
      <c r="C50" s="39"/>
      <c r="D50" s="15"/>
      <c r="E50" s="43">
        <f>0+8+8+3+3</f>
        <v>22</v>
      </c>
      <c r="F50" s="44"/>
      <c r="G50" s="44"/>
      <c r="H50" s="42">
        <f t="shared" si="0"/>
        <v>22</v>
      </c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3:11" ht="15">
      <c r="C64" s="13"/>
      <c r="D64" s="13"/>
      <c r="E64" s="14"/>
      <c r="F64" s="14"/>
      <c r="G64" s="14"/>
      <c r="H64" s="14"/>
      <c r="I64" s="14"/>
      <c r="J64" s="14"/>
      <c r="K64" s="14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  <row r="73" spans="4:11" ht="15">
      <c r="D73" s="13"/>
      <c r="E73" s="13"/>
      <c r="F73" s="13"/>
      <c r="G73" s="13"/>
      <c r="H73" s="13"/>
      <c r="I73" s="13"/>
      <c r="J73" s="13"/>
      <c r="K73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6" sqref="E6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66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B</v>
      </c>
      <c r="D9" s="20"/>
      <c r="E9" s="11">
        <v>9</v>
      </c>
      <c r="G9" s="9" t="str">
        <f>'Equips 1aC'!G9</f>
        <v>BLACK BOWL B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A</v>
      </c>
      <c r="E11" s="11">
        <v>10</v>
      </c>
      <c r="F11" s="11"/>
      <c r="G11" s="9" t="str">
        <f>'Equips 1aC'!G11</f>
        <v>XTREME B</v>
      </c>
      <c r="I11" s="11">
        <v>0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TERRASSA A</v>
      </c>
      <c r="E13" s="11">
        <v>9</v>
      </c>
      <c r="F13" s="11"/>
      <c r="G13" s="9" t="str">
        <f>'Equips 1aC'!G13</f>
        <v>VILANOVA</v>
      </c>
      <c r="I13" s="11">
        <v>1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A</v>
      </c>
      <c r="E15" s="11">
        <v>7</v>
      </c>
      <c r="F15" s="11"/>
      <c r="G15" s="9" t="str">
        <f>G11</f>
        <v>XTREME B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10</v>
      </c>
      <c r="F17" s="11"/>
      <c r="G17" s="9" t="str">
        <f>G13</f>
        <v>VILANOVA</v>
      </c>
      <c r="I17" s="11">
        <v>0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BLACK BOWL B</v>
      </c>
      <c r="E19" s="11">
        <v>3</v>
      </c>
      <c r="F19" s="11"/>
      <c r="G19" s="9" t="str">
        <f>C11</f>
        <v>GRANOLLERS A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GRANOLLERS A</v>
      </c>
      <c r="E21" s="11">
        <v>6</v>
      </c>
      <c r="F21" s="11"/>
      <c r="G21" s="9" t="str">
        <f>C9</f>
        <v>BARCELONA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BLACK BOWL B</v>
      </c>
      <c r="E23" s="11">
        <v>7</v>
      </c>
      <c r="F23" s="11"/>
      <c r="G23" s="9" t="str">
        <f>C13</f>
        <v>TERRASSA A</v>
      </c>
      <c r="I23" s="11">
        <v>3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VILANOVA</v>
      </c>
      <c r="E25" s="11">
        <v>1</v>
      </c>
      <c r="F25" s="11"/>
      <c r="G25" s="9" t="str">
        <f>G11</f>
        <v>XTREME B</v>
      </c>
      <c r="I25" s="11">
        <v>9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BLACK BOWL B</v>
      </c>
      <c r="E27" s="11">
        <v>9</v>
      </c>
      <c r="F27" s="11"/>
      <c r="G27" s="9" t="str">
        <f>G13</f>
        <v>VILANOVA</v>
      </c>
      <c r="I27" s="11">
        <v>1</v>
      </c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6</v>
      </c>
      <c r="F29" s="11"/>
      <c r="G29" s="9" t="str">
        <f>C9</f>
        <v>BARCELONA B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1</v>
      </c>
      <c r="G31" s="9" t="str">
        <f>C13</f>
        <v>TERRASSA A</v>
      </c>
      <c r="I31" s="11">
        <v>9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9</v>
      </c>
      <c r="G33" s="9" t="str">
        <f>C13</f>
        <v>TERRASSA A</v>
      </c>
      <c r="I33" s="11">
        <v>1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VILANOVA</v>
      </c>
      <c r="E35" s="11">
        <v>1</v>
      </c>
      <c r="G35" s="9" t="str">
        <f>C11</f>
        <v>GRANOLLERS A</v>
      </c>
      <c r="I35" s="11">
        <v>9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7</v>
      </c>
      <c r="G37" s="9" t="str">
        <f>G9</f>
        <v>BLACK BOWL B</v>
      </c>
      <c r="I37" s="11">
        <v>3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31</v>
      </c>
      <c r="C45" s="41"/>
      <c r="D45" s="53"/>
      <c r="E45" s="43">
        <f>10+9+3+8+1</f>
        <v>31</v>
      </c>
      <c r="F45" s="43">
        <f>9+10+4+4+9</f>
        <v>36</v>
      </c>
      <c r="G45" s="44"/>
      <c r="H45" s="42">
        <f aca="true" t="shared" si="0" ref="H45:H50">SUM(E45:G45)</f>
        <v>67</v>
      </c>
      <c r="J45" s="5"/>
      <c r="K45" s="5"/>
    </row>
    <row r="46" spans="2:11" ht="20.25">
      <c r="B46" s="30" t="s">
        <v>33</v>
      </c>
      <c r="C46" s="26"/>
      <c r="D46" s="13"/>
      <c r="E46" s="43">
        <f>7+2+7+5+4</f>
        <v>25</v>
      </c>
      <c r="F46" s="43">
        <f>10+7+6+1+9</f>
        <v>33</v>
      </c>
      <c r="G46" s="45"/>
      <c r="H46" s="42">
        <f t="shared" si="0"/>
        <v>58</v>
      </c>
      <c r="J46" s="14"/>
      <c r="K46" s="14"/>
    </row>
    <row r="47" spans="2:11" ht="20.25">
      <c r="B47" s="38" t="s">
        <v>35</v>
      </c>
      <c r="C47" s="39"/>
      <c r="D47" s="15"/>
      <c r="E47" s="43">
        <f>3+4+2+5+9</f>
        <v>23</v>
      </c>
      <c r="F47" s="43">
        <f>9+7+3+9+1</f>
        <v>29</v>
      </c>
      <c r="G47" s="44"/>
      <c r="H47" s="42">
        <f t="shared" si="0"/>
        <v>52</v>
      </c>
      <c r="J47" s="14"/>
      <c r="K47" s="14"/>
    </row>
    <row r="48" spans="2:11" ht="20.25">
      <c r="B48" s="38" t="s">
        <v>34</v>
      </c>
      <c r="C48" s="39"/>
      <c r="D48" s="15"/>
      <c r="E48" s="43">
        <f>3+6+8+2+7</f>
        <v>26</v>
      </c>
      <c r="F48" s="43">
        <f>0+3+9+6+7</f>
        <v>25</v>
      </c>
      <c r="G48" s="45"/>
      <c r="H48" s="42">
        <f t="shared" si="0"/>
        <v>51</v>
      </c>
      <c r="J48" s="14"/>
      <c r="K48" s="14"/>
    </row>
    <row r="49" spans="2:11" ht="20.25">
      <c r="B49" s="38" t="s">
        <v>32</v>
      </c>
      <c r="C49" s="39"/>
      <c r="D49" s="15"/>
      <c r="E49" s="43">
        <f>0+8+8+3+3</f>
        <v>22</v>
      </c>
      <c r="F49" s="43">
        <f>1+3+7+9+3</f>
        <v>23</v>
      </c>
      <c r="G49" s="44"/>
      <c r="H49" s="42">
        <f t="shared" si="0"/>
        <v>45</v>
      </c>
      <c r="J49" s="14"/>
      <c r="K49" s="14"/>
    </row>
    <row r="50" spans="2:11" ht="20.25">
      <c r="B50" s="38" t="s">
        <v>36</v>
      </c>
      <c r="C50" s="41"/>
      <c r="D50" s="53"/>
      <c r="E50" s="43">
        <f>7+1+2+7+6</f>
        <v>23</v>
      </c>
      <c r="F50" s="43">
        <f>1+0+1+1+1</f>
        <v>4</v>
      </c>
      <c r="G50" s="44"/>
      <c r="H50" s="42">
        <f t="shared" si="0"/>
        <v>27</v>
      </c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F7" sqref="F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30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40979</v>
      </c>
      <c r="E7" s="16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BARCELONA B</v>
      </c>
      <c r="D9" s="20"/>
      <c r="E9" s="11">
        <v>2</v>
      </c>
      <c r="G9" s="9" t="str">
        <f>'Equips 1aC'!G9</f>
        <v>BLACK BOWL B</v>
      </c>
      <c r="I9" s="11">
        <v>8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GRANOLLERS A</v>
      </c>
      <c r="E11" s="11">
        <v>5</v>
      </c>
      <c r="F11" s="11"/>
      <c r="G11" s="9" t="str">
        <f>'Equips 1aC'!G11</f>
        <v>XTREME B</v>
      </c>
      <c r="I11" s="11">
        <v>5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TERRASSA A</v>
      </c>
      <c r="E13" s="11">
        <v>3</v>
      </c>
      <c r="F13" s="11"/>
      <c r="G13" s="9" t="str">
        <f>'Equips 1aC'!G13</f>
        <v>VILANOVA</v>
      </c>
      <c r="I13" s="11">
        <v>7</v>
      </c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TERRASSA A</v>
      </c>
      <c r="E15" s="11">
        <v>2</v>
      </c>
      <c r="F15" s="11"/>
      <c r="G15" s="9" t="str">
        <f>G11</f>
        <v>XTREME B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BARCELONA B</v>
      </c>
      <c r="E17" s="11">
        <v>4</v>
      </c>
      <c r="F17" s="11"/>
      <c r="G17" s="9" t="str">
        <f>G13</f>
        <v>VILANOVA</v>
      </c>
      <c r="I17" s="11">
        <v>6</v>
      </c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BLACK BOWL B</v>
      </c>
      <c r="E19" s="11">
        <v>0</v>
      </c>
      <c r="F19" s="11"/>
      <c r="G19" s="9" t="str">
        <f>C11</f>
        <v>GRANOLLERS A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GRANOLLERS A</v>
      </c>
      <c r="E21" s="11">
        <v>6</v>
      </c>
      <c r="F21" s="11"/>
      <c r="G21" s="9" t="str">
        <f>C9</f>
        <v>BARCELONA B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BLACK BOWL B</v>
      </c>
      <c r="E23" s="11">
        <v>3</v>
      </c>
      <c r="F23" s="11"/>
      <c r="G23" s="9" t="str">
        <f>C13</f>
        <v>TERRASSA A</v>
      </c>
      <c r="I23" s="11">
        <v>7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VILANOVA</v>
      </c>
      <c r="E25" s="11">
        <v>2</v>
      </c>
      <c r="F25" s="11"/>
      <c r="G25" s="9" t="str">
        <f>G11</f>
        <v>XTREME B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BLACK BOWL B</v>
      </c>
      <c r="E27" s="11">
        <v>6</v>
      </c>
      <c r="F27" s="11"/>
      <c r="G27" s="9" t="str">
        <f>G13</f>
        <v>VILANOVA</v>
      </c>
      <c r="I27" s="11">
        <v>4</v>
      </c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XTREME B</v>
      </c>
      <c r="E29" s="11">
        <v>10</v>
      </c>
      <c r="F29" s="11"/>
      <c r="G29" s="9" t="str">
        <f>C9</f>
        <v>BARCELONA B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GRANOLLERS A</v>
      </c>
      <c r="E31" s="11">
        <v>4</v>
      </c>
      <c r="G31" s="9" t="str">
        <f>C13</f>
        <v>TERRASSA A</v>
      </c>
      <c r="I31" s="11">
        <v>6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BARCELONA B</v>
      </c>
      <c r="E33" s="11">
        <v>2</v>
      </c>
      <c r="G33" s="9" t="str">
        <f>C13</f>
        <v>TERRASSA A</v>
      </c>
      <c r="I33" s="11">
        <v>8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VILANOVA</v>
      </c>
      <c r="E35" s="11">
        <v>8</v>
      </c>
      <c r="G35" s="9" t="str">
        <f>C11</f>
        <v>GRANOLLERS A</v>
      </c>
      <c r="I35" s="11">
        <v>2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XTREME B</v>
      </c>
      <c r="E37" s="11">
        <v>6</v>
      </c>
      <c r="G37" s="9" t="str">
        <f>G9</f>
        <v>BLACK BOWL B</v>
      </c>
      <c r="I37" s="11">
        <v>4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34</v>
      </c>
      <c r="C45" s="39"/>
      <c r="D45" s="15"/>
      <c r="E45" s="43">
        <f>3+6+8+2+7</f>
        <v>26</v>
      </c>
      <c r="F45" s="43">
        <f>0+3+9+6+7</f>
        <v>25</v>
      </c>
      <c r="G45" s="43">
        <f>5+8+8+10+6</f>
        <v>37</v>
      </c>
      <c r="H45" s="42">
        <f>SUM(E45:G45)</f>
        <v>88</v>
      </c>
      <c r="J45" s="5"/>
      <c r="K45" s="5"/>
    </row>
    <row r="46" spans="2:11" ht="20.25">
      <c r="B46" s="30" t="s">
        <v>33</v>
      </c>
      <c r="C46" s="26"/>
      <c r="D46" s="13"/>
      <c r="E46" s="43">
        <f>7+2+7+5+4</f>
        <v>25</v>
      </c>
      <c r="F46" s="43">
        <f>10+7+6+1+9</f>
        <v>33</v>
      </c>
      <c r="G46" s="43">
        <f>5+10+6+4+2</f>
        <v>27</v>
      </c>
      <c r="H46" s="42">
        <f>SUM(E46:G46)</f>
        <v>85</v>
      </c>
      <c r="J46" s="14"/>
      <c r="K46" s="14"/>
    </row>
    <row r="47" spans="2:11" ht="20.25">
      <c r="B47" s="38" t="s">
        <v>31</v>
      </c>
      <c r="C47" s="41"/>
      <c r="D47" s="53"/>
      <c r="E47" s="43">
        <f>10+9+3+8+1</f>
        <v>31</v>
      </c>
      <c r="F47" s="43">
        <f>9+10+4+4+9</f>
        <v>36</v>
      </c>
      <c r="G47" s="43">
        <f>2+4+4+0+2</f>
        <v>12</v>
      </c>
      <c r="H47" s="42">
        <f>SUM(E47:G47)</f>
        <v>79</v>
      </c>
      <c r="J47" s="14"/>
      <c r="K47" s="14"/>
    </row>
    <row r="48" spans="2:11" ht="20.25">
      <c r="B48" s="38" t="s">
        <v>35</v>
      </c>
      <c r="C48" s="39"/>
      <c r="D48" s="15"/>
      <c r="E48" s="43">
        <f>3+4+2+5+9</f>
        <v>23</v>
      </c>
      <c r="F48" s="43">
        <f>9+7+3+9+1</f>
        <v>29</v>
      </c>
      <c r="G48" s="43">
        <f>3+2+7+6+8</f>
        <v>26</v>
      </c>
      <c r="H48" s="42">
        <f>SUM(E48:G48)</f>
        <v>78</v>
      </c>
      <c r="J48" s="14"/>
      <c r="K48" s="14"/>
    </row>
    <row r="49" spans="2:11" ht="20.25">
      <c r="B49" s="38" t="s">
        <v>32</v>
      </c>
      <c r="C49" s="39"/>
      <c r="D49" s="15"/>
      <c r="E49" s="43">
        <f>0+8+8+3+3</f>
        <v>22</v>
      </c>
      <c r="F49" s="43">
        <f>1+3+7+9+3</f>
        <v>23</v>
      </c>
      <c r="G49" s="43">
        <f>8+0+3+6+4</f>
        <v>21</v>
      </c>
      <c r="H49" s="42">
        <f>SUM(E49:G49)</f>
        <v>66</v>
      </c>
      <c r="J49" s="14"/>
      <c r="K49" s="14"/>
    </row>
    <row r="50" spans="2:11" ht="20.25">
      <c r="B50" s="38" t="s">
        <v>36</v>
      </c>
      <c r="C50" s="41"/>
      <c r="D50" s="53"/>
      <c r="E50" s="43">
        <f>7+1+2+7+6</f>
        <v>23</v>
      </c>
      <c r="F50" s="43">
        <f>1+0+1+1+1</f>
        <v>4</v>
      </c>
      <c r="G50" s="43">
        <f>7+6+2+4+8</f>
        <v>27</v>
      </c>
      <c r="H50" s="42">
        <f>SUM(E50:G50)</f>
        <v>54</v>
      </c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875" style="1" bestFit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1144</v>
      </c>
      <c r="C5" s="48" t="s">
        <v>67</v>
      </c>
      <c r="D5" s="48" t="s">
        <v>33</v>
      </c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175</v>
      </c>
      <c r="P5" s="48">
        <v>202</v>
      </c>
      <c r="Q5" s="48">
        <v>237</v>
      </c>
      <c r="R5" s="48">
        <v>181</v>
      </c>
      <c r="S5" s="48">
        <v>204</v>
      </c>
      <c r="T5" s="48">
        <v>190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>
        <f>SUM(E5:N5)</f>
        <v>0</v>
      </c>
      <c r="AJ5" s="49">
        <f>SUM(O5:X5)</f>
        <v>1189</v>
      </c>
      <c r="AK5" s="49">
        <f>SUM(Y5:AH5)</f>
        <v>0</v>
      </c>
      <c r="AL5" s="49">
        <f>SUM(AI5:AK5)</f>
        <v>1189</v>
      </c>
      <c r="AM5" s="49">
        <f>COUNT(E5:AH5)</f>
        <v>6</v>
      </c>
      <c r="AN5" s="50">
        <f>(AL5/AM5)</f>
        <v>198.16666666666666</v>
      </c>
    </row>
    <row r="6" spans="1:40" ht="12.75">
      <c r="A6" s="49">
        <v>2</v>
      </c>
      <c r="B6" s="48">
        <v>345</v>
      </c>
      <c r="C6" s="48" t="s">
        <v>38</v>
      </c>
      <c r="D6" s="48" t="s">
        <v>31</v>
      </c>
      <c r="E6" s="48">
        <v>201</v>
      </c>
      <c r="F6" s="48">
        <v>194</v>
      </c>
      <c r="G6" s="48">
        <v>163</v>
      </c>
      <c r="H6" s="48">
        <v>217</v>
      </c>
      <c r="I6" s="48">
        <v>164</v>
      </c>
      <c r="J6" s="48">
        <v>184</v>
      </c>
      <c r="K6" s="48">
        <v>186</v>
      </c>
      <c r="L6" s="48">
        <v>174</v>
      </c>
      <c r="M6" s="48"/>
      <c r="N6" s="48"/>
      <c r="O6" s="48">
        <v>139</v>
      </c>
      <c r="P6" s="48">
        <v>189</v>
      </c>
      <c r="Q6" s="48">
        <v>200</v>
      </c>
      <c r="R6" s="48">
        <v>190</v>
      </c>
      <c r="S6" s="48">
        <v>190</v>
      </c>
      <c r="T6" s="48">
        <v>157</v>
      </c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>
        <f>SUM(E6:N6)</f>
        <v>1483</v>
      </c>
      <c r="AJ6" s="49">
        <f>SUM(O6:X6)</f>
        <v>1065</v>
      </c>
      <c r="AK6" s="49">
        <f>SUM(Y6:AH6)</f>
        <v>0</v>
      </c>
      <c r="AL6" s="49">
        <f>SUM(AI6:AK6)</f>
        <v>2548</v>
      </c>
      <c r="AM6" s="49">
        <f>COUNT(E6:AH6)</f>
        <v>14</v>
      </c>
      <c r="AN6" s="50">
        <f>(AL6/AM6)</f>
        <v>182</v>
      </c>
    </row>
    <row r="7" spans="1:40" ht="12.75">
      <c r="A7" s="49">
        <v>3</v>
      </c>
      <c r="B7" s="48">
        <v>1227</v>
      </c>
      <c r="C7" s="48" t="s">
        <v>41</v>
      </c>
      <c r="D7" s="48" t="s">
        <v>31</v>
      </c>
      <c r="E7" s="48">
        <v>211</v>
      </c>
      <c r="F7" s="48">
        <v>185</v>
      </c>
      <c r="G7" s="48">
        <v>155</v>
      </c>
      <c r="H7" s="48">
        <v>210</v>
      </c>
      <c r="I7" s="48">
        <v>181</v>
      </c>
      <c r="J7" s="48">
        <v>191</v>
      </c>
      <c r="K7" s="48">
        <v>142</v>
      </c>
      <c r="L7" s="48">
        <v>178</v>
      </c>
      <c r="M7" s="48">
        <v>158</v>
      </c>
      <c r="N7" s="48">
        <v>200</v>
      </c>
      <c r="O7" s="48">
        <v>179</v>
      </c>
      <c r="P7" s="48">
        <v>194</v>
      </c>
      <c r="Q7" s="48">
        <v>197</v>
      </c>
      <c r="R7" s="48">
        <v>154</v>
      </c>
      <c r="S7" s="48">
        <v>181</v>
      </c>
      <c r="T7" s="48">
        <v>171</v>
      </c>
      <c r="U7" s="48">
        <v>174</v>
      </c>
      <c r="V7" s="48">
        <v>179</v>
      </c>
      <c r="W7" s="48">
        <v>171</v>
      </c>
      <c r="X7" s="48">
        <v>178</v>
      </c>
      <c r="Y7" s="48">
        <v>138</v>
      </c>
      <c r="Z7" s="48">
        <v>194</v>
      </c>
      <c r="AA7" s="48">
        <v>216</v>
      </c>
      <c r="AB7" s="48">
        <v>179</v>
      </c>
      <c r="AC7" s="48">
        <v>238</v>
      </c>
      <c r="AD7" s="48">
        <v>186</v>
      </c>
      <c r="AE7" s="48">
        <v>162</v>
      </c>
      <c r="AF7" s="48">
        <v>159</v>
      </c>
      <c r="AG7" s="48">
        <v>214</v>
      </c>
      <c r="AH7" s="48">
        <v>153</v>
      </c>
      <c r="AI7" s="49">
        <f>SUM(E7:N7)</f>
        <v>1811</v>
      </c>
      <c r="AJ7" s="49">
        <f>SUM(O7:X7)</f>
        <v>1778</v>
      </c>
      <c r="AK7" s="49">
        <f>SUM(Y7:AH7)</f>
        <v>1839</v>
      </c>
      <c r="AL7" s="49">
        <f>SUM(AI7:AK7)</f>
        <v>5428</v>
      </c>
      <c r="AM7" s="49">
        <f>COUNT(E7:AH7)</f>
        <v>30</v>
      </c>
      <c r="AN7" s="50">
        <f>(AL7/AM7)</f>
        <v>180.93333333333334</v>
      </c>
    </row>
    <row r="8" spans="1:40" ht="12.75">
      <c r="A8" s="49">
        <v>4</v>
      </c>
      <c r="B8" s="48">
        <v>774</v>
      </c>
      <c r="C8" s="48" t="s">
        <v>39</v>
      </c>
      <c r="D8" s="48" t="s">
        <v>31</v>
      </c>
      <c r="E8" s="48">
        <v>210</v>
      </c>
      <c r="F8" s="48">
        <v>226</v>
      </c>
      <c r="G8" s="48">
        <v>151</v>
      </c>
      <c r="H8" s="48">
        <v>179</v>
      </c>
      <c r="I8" s="48">
        <v>181</v>
      </c>
      <c r="J8" s="48">
        <v>181</v>
      </c>
      <c r="K8" s="48">
        <v>155</v>
      </c>
      <c r="L8" s="48">
        <v>204</v>
      </c>
      <c r="M8" s="48">
        <v>178</v>
      </c>
      <c r="N8" s="48">
        <v>169</v>
      </c>
      <c r="O8" s="48">
        <v>191</v>
      </c>
      <c r="P8" s="48">
        <v>172</v>
      </c>
      <c r="Q8" s="48">
        <v>250</v>
      </c>
      <c r="R8" s="48">
        <v>165</v>
      </c>
      <c r="S8" s="48">
        <v>158</v>
      </c>
      <c r="T8" s="48">
        <v>133</v>
      </c>
      <c r="U8" s="48">
        <v>164</v>
      </c>
      <c r="V8" s="48">
        <v>206</v>
      </c>
      <c r="W8" s="48">
        <v>158</v>
      </c>
      <c r="X8" s="48">
        <v>169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9">
        <f>SUM(E8:N8)</f>
        <v>1834</v>
      </c>
      <c r="AJ8" s="49">
        <f>SUM(O8:X8)</f>
        <v>1766</v>
      </c>
      <c r="AK8" s="49">
        <f>SUM(Y8:AH8)</f>
        <v>0</v>
      </c>
      <c r="AL8" s="49">
        <f>SUM(AI8:AK8)</f>
        <v>3600</v>
      </c>
      <c r="AM8" s="49">
        <f>COUNT(E8:AH8)</f>
        <v>20</v>
      </c>
      <c r="AN8" s="50">
        <f>(AL8/AM8)</f>
        <v>180</v>
      </c>
    </row>
    <row r="9" spans="1:40" ht="12.75">
      <c r="A9" s="49">
        <v>5</v>
      </c>
      <c r="B9" s="48">
        <v>2358</v>
      </c>
      <c r="C9" s="48" t="s">
        <v>46</v>
      </c>
      <c r="D9" s="48" t="s">
        <v>33</v>
      </c>
      <c r="E9" s="48">
        <v>202</v>
      </c>
      <c r="F9" s="48">
        <v>191</v>
      </c>
      <c r="G9" s="48">
        <v>200</v>
      </c>
      <c r="H9" s="48">
        <v>179</v>
      </c>
      <c r="I9" s="48">
        <v>169</v>
      </c>
      <c r="J9" s="48">
        <v>193</v>
      </c>
      <c r="K9" s="48">
        <v>212</v>
      </c>
      <c r="L9" s="48">
        <v>187</v>
      </c>
      <c r="M9" s="48">
        <v>180</v>
      </c>
      <c r="N9" s="48">
        <v>145</v>
      </c>
      <c r="O9" s="48">
        <v>207</v>
      </c>
      <c r="P9" s="48">
        <v>170</v>
      </c>
      <c r="Q9" s="48">
        <v>177</v>
      </c>
      <c r="R9" s="48">
        <v>127</v>
      </c>
      <c r="S9" s="48">
        <v>134</v>
      </c>
      <c r="T9" s="48">
        <v>173</v>
      </c>
      <c r="U9" s="48">
        <v>162</v>
      </c>
      <c r="V9" s="48">
        <v>161</v>
      </c>
      <c r="W9" s="48">
        <v>192</v>
      </c>
      <c r="X9" s="48">
        <v>193</v>
      </c>
      <c r="Y9" s="48">
        <v>213</v>
      </c>
      <c r="Z9" s="48">
        <v>147</v>
      </c>
      <c r="AA9" s="48">
        <v>205</v>
      </c>
      <c r="AB9" s="48">
        <v>176</v>
      </c>
      <c r="AC9" s="48">
        <v>211</v>
      </c>
      <c r="AD9" s="48">
        <v>183</v>
      </c>
      <c r="AE9" s="48">
        <v>164</v>
      </c>
      <c r="AF9" s="48">
        <v>179</v>
      </c>
      <c r="AG9" s="48">
        <v>177</v>
      </c>
      <c r="AH9" s="48">
        <v>176</v>
      </c>
      <c r="AI9" s="49">
        <f>SUM(E9:N9)</f>
        <v>1858</v>
      </c>
      <c r="AJ9" s="49">
        <f>SUM(O9:X9)</f>
        <v>1696</v>
      </c>
      <c r="AK9" s="49">
        <f>SUM(Y9:AH9)</f>
        <v>1831</v>
      </c>
      <c r="AL9" s="49">
        <f>SUM(AI9:AK9)</f>
        <v>5385</v>
      </c>
      <c r="AM9" s="49">
        <f>COUNT(E9:AH9)</f>
        <v>30</v>
      </c>
      <c r="AN9" s="50">
        <f>(AL9/AM9)</f>
        <v>179.5</v>
      </c>
    </row>
    <row r="10" spans="1:40" ht="12.75">
      <c r="A10" s="49">
        <v>6</v>
      </c>
      <c r="B10" s="48">
        <v>628</v>
      </c>
      <c r="C10" s="48" t="s">
        <v>50</v>
      </c>
      <c r="D10" s="48" t="s">
        <v>34</v>
      </c>
      <c r="E10" s="48">
        <v>177</v>
      </c>
      <c r="F10" s="48">
        <v>148</v>
      </c>
      <c r="G10" s="48">
        <v>169</v>
      </c>
      <c r="H10" s="48">
        <v>191</v>
      </c>
      <c r="I10" s="48">
        <v>176</v>
      </c>
      <c r="J10" s="48">
        <v>213</v>
      </c>
      <c r="K10" s="48">
        <v>178</v>
      </c>
      <c r="L10" s="48">
        <v>151</v>
      </c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>
        <v>168</v>
      </c>
      <c r="Z10" s="48">
        <v>143</v>
      </c>
      <c r="AA10" s="48">
        <v>171</v>
      </c>
      <c r="AB10" s="48">
        <v>204</v>
      </c>
      <c r="AC10" s="48">
        <v>162</v>
      </c>
      <c r="AD10" s="48">
        <v>195</v>
      </c>
      <c r="AE10" s="48">
        <v>173</v>
      </c>
      <c r="AF10" s="48">
        <v>176</v>
      </c>
      <c r="AG10" s="48">
        <v>159</v>
      </c>
      <c r="AH10" s="48">
        <v>178</v>
      </c>
      <c r="AI10" s="49">
        <f>SUM(E10:N10)</f>
        <v>1403</v>
      </c>
      <c r="AJ10" s="49">
        <f>SUM(O10:X10)</f>
        <v>0</v>
      </c>
      <c r="AK10" s="49">
        <f>SUM(Y10:AH10)</f>
        <v>1729</v>
      </c>
      <c r="AL10" s="49">
        <f>SUM(AI10:AK10)</f>
        <v>3132</v>
      </c>
      <c r="AM10" s="49">
        <f>COUNT(E10:AH10)</f>
        <v>18</v>
      </c>
      <c r="AN10" s="50">
        <f>(AL10/AM10)</f>
        <v>174</v>
      </c>
    </row>
    <row r="11" spans="1:40" ht="12.75">
      <c r="A11" s="49">
        <v>7</v>
      </c>
      <c r="B11" s="48">
        <v>2260</v>
      </c>
      <c r="C11" s="48" t="s">
        <v>55</v>
      </c>
      <c r="D11" s="48" t="s">
        <v>34</v>
      </c>
      <c r="E11" s="48"/>
      <c r="F11" s="48"/>
      <c r="G11" s="48"/>
      <c r="H11" s="48"/>
      <c r="I11" s="48">
        <v>164</v>
      </c>
      <c r="J11" s="48">
        <v>255</v>
      </c>
      <c r="K11" s="48">
        <v>161</v>
      </c>
      <c r="L11" s="48">
        <v>149</v>
      </c>
      <c r="M11" s="48"/>
      <c r="N11" s="48"/>
      <c r="O11" s="48"/>
      <c r="P11" s="48"/>
      <c r="Q11" s="48">
        <v>248</v>
      </c>
      <c r="R11" s="48">
        <v>169</v>
      </c>
      <c r="S11" s="48">
        <v>140</v>
      </c>
      <c r="T11" s="48">
        <v>151</v>
      </c>
      <c r="U11" s="48">
        <v>181</v>
      </c>
      <c r="V11" s="48">
        <v>180</v>
      </c>
      <c r="W11" s="48">
        <v>145</v>
      </c>
      <c r="X11" s="48">
        <v>188</v>
      </c>
      <c r="Y11" s="48">
        <v>162</v>
      </c>
      <c r="Z11" s="48">
        <v>165</v>
      </c>
      <c r="AA11" s="48">
        <v>158</v>
      </c>
      <c r="AB11" s="48">
        <v>186</v>
      </c>
      <c r="AC11" s="48">
        <v>154</v>
      </c>
      <c r="AD11" s="48">
        <v>175</v>
      </c>
      <c r="AE11" s="48"/>
      <c r="AF11" s="48"/>
      <c r="AG11" s="48"/>
      <c r="AH11" s="48"/>
      <c r="AI11" s="49">
        <f>SUM(E11:N11)</f>
        <v>729</v>
      </c>
      <c r="AJ11" s="49">
        <f>SUM(O11:X11)</f>
        <v>1402</v>
      </c>
      <c r="AK11" s="49">
        <f>SUM(Y11:AH11)</f>
        <v>1000</v>
      </c>
      <c r="AL11" s="49">
        <f>SUM(AI11:AK11)</f>
        <v>3131</v>
      </c>
      <c r="AM11" s="49">
        <f>COUNT(E11:AH11)</f>
        <v>18</v>
      </c>
      <c r="AN11" s="50">
        <f>(AL11/AM11)</f>
        <v>173.94444444444446</v>
      </c>
    </row>
    <row r="12" spans="1:40" ht="12.75">
      <c r="A12" s="49">
        <v>8</v>
      </c>
      <c r="B12" s="48">
        <v>999</v>
      </c>
      <c r="C12" s="48" t="s">
        <v>57</v>
      </c>
      <c r="D12" s="48" t="s">
        <v>35</v>
      </c>
      <c r="E12" s="48">
        <v>159</v>
      </c>
      <c r="F12" s="48">
        <v>163</v>
      </c>
      <c r="G12" s="48">
        <v>174</v>
      </c>
      <c r="H12" s="48">
        <v>265</v>
      </c>
      <c r="I12" s="48">
        <v>167</v>
      </c>
      <c r="J12" s="48">
        <v>179</v>
      </c>
      <c r="K12" s="48">
        <v>176</v>
      </c>
      <c r="L12" s="48">
        <v>205</v>
      </c>
      <c r="M12" s="48">
        <v>168</v>
      </c>
      <c r="N12" s="48">
        <v>182</v>
      </c>
      <c r="O12" s="48">
        <v>156</v>
      </c>
      <c r="P12" s="48">
        <v>192</v>
      </c>
      <c r="Q12" s="48">
        <v>171</v>
      </c>
      <c r="R12" s="48">
        <v>217</v>
      </c>
      <c r="S12" s="48">
        <v>180</v>
      </c>
      <c r="T12" s="48">
        <v>191</v>
      </c>
      <c r="U12" s="48">
        <v>152</v>
      </c>
      <c r="V12" s="48">
        <v>162</v>
      </c>
      <c r="W12" s="48">
        <v>166</v>
      </c>
      <c r="X12" s="48">
        <v>163</v>
      </c>
      <c r="Y12" s="48">
        <v>194</v>
      </c>
      <c r="Z12" s="48">
        <v>145</v>
      </c>
      <c r="AA12" s="48">
        <v>145</v>
      </c>
      <c r="AB12" s="48">
        <v>139</v>
      </c>
      <c r="AC12" s="48"/>
      <c r="AD12" s="48"/>
      <c r="AE12" s="48">
        <v>188</v>
      </c>
      <c r="AF12" s="48">
        <v>142</v>
      </c>
      <c r="AG12" s="48">
        <v>158</v>
      </c>
      <c r="AH12" s="48">
        <v>165</v>
      </c>
      <c r="AI12" s="49">
        <f>SUM(E12:N12)</f>
        <v>1838</v>
      </c>
      <c r="AJ12" s="49">
        <f>SUM(O12:X12)</f>
        <v>1750</v>
      </c>
      <c r="AK12" s="49">
        <f>SUM(Y12:AH12)</f>
        <v>1276</v>
      </c>
      <c r="AL12" s="49">
        <f>SUM(AI12:AK12)</f>
        <v>4864</v>
      </c>
      <c r="AM12" s="49">
        <f>COUNT(E12:AH12)</f>
        <v>28</v>
      </c>
      <c r="AN12" s="50">
        <f>(AL12/AM12)</f>
        <v>173.71428571428572</v>
      </c>
    </row>
    <row r="13" spans="1:40" ht="12.75">
      <c r="A13" s="49">
        <v>9</v>
      </c>
      <c r="B13" s="48">
        <v>996</v>
      </c>
      <c r="C13" s="48" t="s">
        <v>58</v>
      </c>
      <c r="D13" s="48" t="s">
        <v>35</v>
      </c>
      <c r="E13" s="48">
        <v>128</v>
      </c>
      <c r="F13" s="48">
        <v>204</v>
      </c>
      <c r="G13" s="48">
        <v>149</v>
      </c>
      <c r="H13" s="48">
        <v>186</v>
      </c>
      <c r="I13" s="48">
        <v>217</v>
      </c>
      <c r="J13" s="48">
        <v>160</v>
      </c>
      <c r="K13" s="48">
        <v>190</v>
      </c>
      <c r="L13" s="48">
        <v>148</v>
      </c>
      <c r="M13" s="48"/>
      <c r="N13" s="48"/>
      <c r="O13" s="48">
        <v>199</v>
      </c>
      <c r="P13" s="48">
        <v>217</v>
      </c>
      <c r="Q13" s="48">
        <v>225</v>
      </c>
      <c r="R13" s="48">
        <v>193</v>
      </c>
      <c r="S13" s="48">
        <v>174</v>
      </c>
      <c r="T13" s="48">
        <v>176</v>
      </c>
      <c r="U13" s="48">
        <v>171</v>
      </c>
      <c r="V13" s="48">
        <v>193</v>
      </c>
      <c r="W13" s="48">
        <v>150</v>
      </c>
      <c r="X13" s="48">
        <v>148</v>
      </c>
      <c r="Y13" s="48">
        <v>155</v>
      </c>
      <c r="Z13" s="48">
        <v>148</v>
      </c>
      <c r="AA13" s="48">
        <v>145</v>
      </c>
      <c r="AB13" s="48">
        <v>173</v>
      </c>
      <c r="AC13" s="48">
        <v>188</v>
      </c>
      <c r="AD13" s="48">
        <v>179</v>
      </c>
      <c r="AE13" s="48">
        <v>139</v>
      </c>
      <c r="AF13" s="48">
        <v>110</v>
      </c>
      <c r="AG13" s="48"/>
      <c r="AH13" s="48"/>
      <c r="AI13" s="49">
        <f>SUM(E13:N13)</f>
        <v>1382</v>
      </c>
      <c r="AJ13" s="49">
        <f>SUM(O13:X13)</f>
        <v>1846</v>
      </c>
      <c r="AK13" s="49">
        <f>SUM(Y13:AH13)</f>
        <v>1237</v>
      </c>
      <c r="AL13" s="49">
        <f>SUM(AI13:AK13)</f>
        <v>4465</v>
      </c>
      <c r="AM13" s="49">
        <f>COUNT(E13:AH13)</f>
        <v>26</v>
      </c>
      <c r="AN13" s="50">
        <f>(AL13/AM13)</f>
        <v>171.73076923076923</v>
      </c>
    </row>
    <row r="14" spans="1:40" ht="12.75">
      <c r="A14" s="49">
        <v>10</v>
      </c>
      <c r="B14" s="48">
        <v>1915</v>
      </c>
      <c r="C14" s="51" t="s">
        <v>56</v>
      </c>
      <c r="D14" s="48" t="s">
        <v>35</v>
      </c>
      <c r="E14" s="51">
        <v>174</v>
      </c>
      <c r="F14" s="51">
        <v>138</v>
      </c>
      <c r="G14" s="51">
        <v>166</v>
      </c>
      <c r="H14" s="51">
        <v>162</v>
      </c>
      <c r="I14" s="51"/>
      <c r="J14" s="51"/>
      <c r="K14" s="51">
        <v>171</v>
      </c>
      <c r="L14" s="51">
        <v>165</v>
      </c>
      <c r="M14" s="51">
        <v>191</v>
      </c>
      <c r="N14" s="51">
        <v>223</v>
      </c>
      <c r="O14" s="51">
        <v>180</v>
      </c>
      <c r="P14" s="51">
        <v>173</v>
      </c>
      <c r="Q14" s="51">
        <v>211</v>
      </c>
      <c r="R14" s="51">
        <v>192</v>
      </c>
      <c r="S14" s="51">
        <v>199</v>
      </c>
      <c r="T14" s="51">
        <v>181</v>
      </c>
      <c r="U14" s="51">
        <v>179</v>
      </c>
      <c r="V14" s="51">
        <v>194</v>
      </c>
      <c r="W14" s="51">
        <v>158</v>
      </c>
      <c r="X14" s="51">
        <v>167</v>
      </c>
      <c r="Y14" s="51">
        <v>157</v>
      </c>
      <c r="Z14" s="51">
        <v>125</v>
      </c>
      <c r="AA14" s="51"/>
      <c r="AB14" s="51"/>
      <c r="AC14" s="51">
        <v>120</v>
      </c>
      <c r="AD14" s="51">
        <v>157</v>
      </c>
      <c r="AE14" s="51"/>
      <c r="AF14" s="51"/>
      <c r="AG14" s="51">
        <v>156</v>
      </c>
      <c r="AH14" s="51">
        <v>173</v>
      </c>
      <c r="AI14" s="49">
        <f>SUM(E14:N14)</f>
        <v>1390</v>
      </c>
      <c r="AJ14" s="49">
        <f>SUM(O14:X14)</f>
        <v>1834</v>
      </c>
      <c r="AK14" s="49">
        <f>SUM(Y14:AH14)</f>
        <v>888</v>
      </c>
      <c r="AL14" s="49">
        <f>SUM(AI14:AK14)</f>
        <v>4112</v>
      </c>
      <c r="AM14" s="49">
        <f>COUNT(E14:AH14)</f>
        <v>24</v>
      </c>
      <c r="AN14" s="50">
        <f>(AL14/AM14)</f>
        <v>171.33333333333334</v>
      </c>
    </row>
    <row r="15" spans="1:40" ht="12.75">
      <c r="A15" s="49">
        <v>11</v>
      </c>
      <c r="B15" s="48">
        <v>475</v>
      </c>
      <c r="C15" s="48" t="s">
        <v>37</v>
      </c>
      <c r="D15" s="48" t="s">
        <v>31</v>
      </c>
      <c r="E15" s="48">
        <v>147</v>
      </c>
      <c r="F15" s="48">
        <v>192</v>
      </c>
      <c r="G15" s="48">
        <v>194</v>
      </c>
      <c r="H15" s="48">
        <v>199</v>
      </c>
      <c r="I15" s="48"/>
      <c r="J15" s="48"/>
      <c r="K15" s="48">
        <v>168</v>
      </c>
      <c r="L15" s="48">
        <v>172</v>
      </c>
      <c r="M15" s="48">
        <v>174</v>
      </c>
      <c r="N15" s="48">
        <v>148</v>
      </c>
      <c r="O15" s="48">
        <v>160</v>
      </c>
      <c r="P15" s="48">
        <v>191</v>
      </c>
      <c r="Q15" s="48">
        <v>184</v>
      </c>
      <c r="R15" s="48">
        <v>193</v>
      </c>
      <c r="S15" s="48">
        <v>166</v>
      </c>
      <c r="T15" s="48">
        <v>175</v>
      </c>
      <c r="U15" s="48">
        <v>154</v>
      </c>
      <c r="V15" s="48">
        <v>167</v>
      </c>
      <c r="W15" s="48">
        <v>166</v>
      </c>
      <c r="X15" s="48">
        <v>200</v>
      </c>
      <c r="Y15" s="48">
        <v>150</v>
      </c>
      <c r="Z15" s="48">
        <v>177</v>
      </c>
      <c r="AA15" s="48">
        <v>180</v>
      </c>
      <c r="AB15" s="48">
        <v>142</v>
      </c>
      <c r="AC15" s="48">
        <v>170</v>
      </c>
      <c r="AD15" s="48">
        <v>199</v>
      </c>
      <c r="AE15" s="48">
        <v>159</v>
      </c>
      <c r="AF15" s="48">
        <v>132</v>
      </c>
      <c r="AG15" s="48">
        <v>161</v>
      </c>
      <c r="AH15" s="48">
        <v>133</v>
      </c>
      <c r="AI15" s="49">
        <f>SUM(E15:N15)</f>
        <v>1394</v>
      </c>
      <c r="AJ15" s="49">
        <f>SUM(O15:X15)</f>
        <v>1756</v>
      </c>
      <c r="AK15" s="49">
        <f>SUM(Y15:AH15)</f>
        <v>1603</v>
      </c>
      <c r="AL15" s="49">
        <f>SUM(AI15:AK15)</f>
        <v>4753</v>
      </c>
      <c r="AM15" s="49">
        <f>COUNT(E15:AH15)</f>
        <v>28</v>
      </c>
      <c r="AN15" s="50">
        <f>(AL15/AM15)</f>
        <v>169.75</v>
      </c>
    </row>
    <row r="16" spans="1:40" ht="12.75">
      <c r="A16" s="49">
        <v>12</v>
      </c>
      <c r="B16" s="48">
        <v>2030</v>
      </c>
      <c r="C16" s="48" t="s">
        <v>54</v>
      </c>
      <c r="D16" s="48" t="s">
        <v>34</v>
      </c>
      <c r="E16" s="48">
        <v>172</v>
      </c>
      <c r="F16" s="48">
        <v>177</v>
      </c>
      <c r="G16" s="48">
        <v>153</v>
      </c>
      <c r="H16" s="48">
        <v>158</v>
      </c>
      <c r="I16" s="48"/>
      <c r="J16" s="48"/>
      <c r="K16" s="48"/>
      <c r="L16" s="48"/>
      <c r="M16" s="48">
        <v>178</v>
      </c>
      <c r="N16" s="48">
        <v>161</v>
      </c>
      <c r="O16" s="48">
        <v>130</v>
      </c>
      <c r="P16" s="48">
        <v>162</v>
      </c>
      <c r="Q16" s="48">
        <v>190</v>
      </c>
      <c r="R16" s="48">
        <v>165</v>
      </c>
      <c r="S16" s="48">
        <v>160</v>
      </c>
      <c r="T16" s="48">
        <v>166</v>
      </c>
      <c r="U16" s="48"/>
      <c r="V16" s="48"/>
      <c r="W16" s="48">
        <v>186</v>
      </c>
      <c r="X16" s="48">
        <v>168</v>
      </c>
      <c r="Y16" s="48">
        <v>181</v>
      </c>
      <c r="Z16" s="48">
        <v>162</v>
      </c>
      <c r="AA16" s="48">
        <v>161</v>
      </c>
      <c r="AB16" s="48">
        <v>155</v>
      </c>
      <c r="AC16" s="48">
        <v>189</v>
      </c>
      <c r="AD16" s="48">
        <v>180</v>
      </c>
      <c r="AE16" s="48">
        <v>175</v>
      </c>
      <c r="AF16" s="48">
        <v>169</v>
      </c>
      <c r="AG16" s="48">
        <v>177</v>
      </c>
      <c r="AH16" s="48">
        <v>183</v>
      </c>
      <c r="AI16" s="49">
        <f>SUM(E16:N16)</f>
        <v>999</v>
      </c>
      <c r="AJ16" s="49">
        <f>SUM(O16:X16)</f>
        <v>1327</v>
      </c>
      <c r="AK16" s="49">
        <f>SUM(Y16:AH16)</f>
        <v>1732</v>
      </c>
      <c r="AL16" s="49">
        <f>SUM(AI16:AK16)</f>
        <v>4058</v>
      </c>
      <c r="AM16" s="49">
        <f>COUNT(E16:AH16)</f>
        <v>24</v>
      </c>
      <c r="AN16" s="50">
        <f>(AL16/AM16)</f>
        <v>169.08333333333334</v>
      </c>
    </row>
    <row r="17" spans="1:40" ht="12.75">
      <c r="A17" s="49">
        <v>13</v>
      </c>
      <c r="B17" s="48">
        <v>2403</v>
      </c>
      <c r="C17" s="51" t="s">
        <v>42</v>
      </c>
      <c r="D17" s="48" t="s">
        <v>32</v>
      </c>
      <c r="E17" s="51">
        <v>165</v>
      </c>
      <c r="F17" s="51">
        <v>192</v>
      </c>
      <c r="G17" s="51">
        <v>142</v>
      </c>
      <c r="H17" s="51">
        <v>200</v>
      </c>
      <c r="I17" s="51">
        <v>170</v>
      </c>
      <c r="J17" s="51">
        <v>222</v>
      </c>
      <c r="K17" s="51">
        <v>123</v>
      </c>
      <c r="L17" s="51">
        <v>209</v>
      </c>
      <c r="M17" s="51">
        <v>200</v>
      </c>
      <c r="N17" s="51">
        <v>157</v>
      </c>
      <c r="O17" s="51">
        <v>169</v>
      </c>
      <c r="P17" s="51">
        <v>161</v>
      </c>
      <c r="Q17" s="51">
        <v>159</v>
      </c>
      <c r="R17" s="51">
        <v>150</v>
      </c>
      <c r="S17" s="51">
        <v>173</v>
      </c>
      <c r="T17" s="51">
        <v>202</v>
      </c>
      <c r="U17" s="51">
        <v>159</v>
      </c>
      <c r="V17" s="51">
        <v>128</v>
      </c>
      <c r="W17" s="51">
        <v>169</v>
      </c>
      <c r="X17" s="51">
        <v>180</v>
      </c>
      <c r="Y17" s="51">
        <v>144</v>
      </c>
      <c r="Z17" s="51">
        <v>164</v>
      </c>
      <c r="AA17" s="51">
        <v>187</v>
      </c>
      <c r="AB17" s="51">
        <v>111</v>
      </c>
      <c r="AC17" s="51">
        <v>151</v>
      </c>
      <c r="AD17" s="51">
        <v>147</v>
      </c>
      <c r="AE17" s="51">
        <v>193</v>
      </c>
      <c r="AF17" s="51">
        <v>161</v>
      </c>
      <c r="AG17" s="51">
        <v>141</v>
      </c>
      <c r="AH17" s="51">
        <v>200</v>
      </c>
      <c r="AI17" s="49">
        <f>SUM(E17:N17)</f>
        <v>1780</v>
      </c>
      <c r="AJ17" s="49">
        <f>SUM(O17:X17)</f>
        <v>1650</v>
      </c>
      <c r="AK17" s="49">
        <f>SUM(Y17:AH17)</f>
        <v>1599</v>
      </c>
      <c r="AL17" s="49">
        <f>SUM(AI17:AK17)</f>
        <v>5029</v>
      </c>
      <c r="AM17" s="49">
        <f>COUNT(E17:AH17)</f>
        <v>30</v>
      </c>
      <c r="AN17" s="50">
        <f>(AL17/AM17)</f>
        <v>167.63333333333333</v>
      </c>
    </row>
    <row r="18" spans="1:40" ht="12.75">
      <c r="A18" s="49">
        <v>14</v>
      </c>
      <c r="B18" s="48">
        <v>1524</v>
      </c>
      <c r="C18" s="48" t="s">
        <v>45</v>
      </c>
      <c r="D18" s="48" t="s">
        <v>32</v>
      </c>
      <c r="E18" s="48">
        <v>136</v>
      </c>
      <c r="F18" s="48">
        <v>158</v>
      </c>
      <c r="G18" s="48">
        <v>181</v>
      </c>
      <c r="H18" s="48">
        <v>188</v>
      </c>
      <c r="I18" s="48">
        <v>200</v>
      </c>
      <c r="J18" s="48">
        <v>166</v>
      </c>
      <c r="K18" s="48">
        <v>168</v>
      </c>
      <c r="L18" s="48">
        <v>162</v>
      </c>
      <c r="M18" s="48">
        <v>156</v>
      </c>
      <c r="N18" s="48">
        <v>129</v>
      </c>
      <c r="O18" s="48">
        <v>169</v>
      </c>
      <c r="P18" s="48">
        <v>156</v>
      </c>
      <c r="Q18" s="48">
        <v>164</v>
      </c>
      <c r="R18" s="48">
        <v>222</v>
      </c>
      <c r="S18" s="48">
        <v>178</v>
      </c>
      <c r="T18" s="48">
        <v>151</v>
      </c>
      <c r="U18" s="48">
        <v>164</v>
      </c>
      <c r="V18" s="48">
        <v>172</v>
      </c>
      <c r="W18" s="48">
        <v>174</v>
      </c>
      <c r="X18" s="48">
        <v>162</v>
      </c>
      <c r="Y18" s="48">
        <v>166</v>
      </c>
      <c r="Z18" s="48">
        <v>179</v>
      </c>
      <c r="AA18" s="48">
        <v>188</v>
      </c>
      <c r="AB18" s="48">
        <v>177</v>
      </c>
      <c r="AC18" s="48">
        <v>166</v>
      </c>
      <c r="AD18" s="48">
        <v>134</v>
      </c>
      <c r="AE18" s="48">
        <v>149</v>
      </c>
      <c r="AF18" s="48">
        <v>201</v>
      </c>
      <c r="AG18" s="48">
        <v>150</v>
      </c>
      <c r="AH18" s="48">
        <v>150</v>
      </c>
      <c r="AI18" s="49">
        <f>SUM(E18:N18)</f>
        <v>1644</v>
      </c>
      <c r="AJ18" s="49">
        <f>SUM(O18:X18)</f>
        <v>1712</v>
      </c>
      <c r="AK18" s="49">
        <f>SUM(Y18:AH18)</f>
        <v>1660</v>
      </c>
      <c r="AL18" s="49">
        <f>SUM(AI18:AK18)</f>
        <v>5016</v>
      </c>
      <c r="AM18" s="49">
        <f>COUNT(E18:AH18)</f>
        <v>30</v>
      </c>
      <c r="AN18" s="50">
        <f>(AL18/AM18)</f>
        <v>167.2</v>
      </c>
    </row>
    <row r="19" spans="1:40" ht="12.75">
      <c r="A19" s="49">
        <v>15</v>
      </c>
      <c r="B19" s="48">
        <v>1859</v>
      </c>
      <c r="C19" s="48" t="s">
        <v>62</v>
      </c>
      <c r="D19" s="48" t="s">
        <v>36</v>
      </c>
      <c r="E19" s="48">
        <v>130</v>
      </c>
      <c r="F19" s="48">
        <v>167</v>
      </c>
      <c r="G19" s="48">
        <v>205</v>
      </c>
      <c r="H19" s="48">
        <v>157</v>
      </c>
      <c r="I19" s="48">
        <v>167</v>
      </c>
      <c r="J19" s="48">
        <v>172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169</v>
      </c>
      <c r="Z19" s="48">
        <v>180</v>
      </c>
      <c r="AA19" s="48">
        <v>165</v>
      </c>
      <c r="AB19" s="48">
        <v>176</v>
      </c>
      <c r="AC19" s="48">
        <v>175</v>
      </c>
      <c r="AD19" s="48">
        <v>179</v>
      </c>
      <c r="AE19" s="48">
        <v>148</v>
      </c>
      <c r="AF19" s="48">
        <v>167</v>
      </c>
      <c r="AG19" s="48">
        <v>135</v>
      </c>
      <c r="AH19" s="48">
        <v>180</v>
      </c>
      <c r="AI19" s="49">
        <f>SUM(E19:N19)</f>
        <v>998</v>
      </c>
      <c r="AJ19" s="49">
        <f>SUM(O19:X19)</f>
        <v>0</v>
      </c>
      <c r="AK19" s="49">
        <f>SUM(Y19:AH19)</f>
        <v>1674</v>
      </c>
      <c r="AL19" s="49">
        <f>SUM(AI19:AK19)</f>
        <v>2672</v>
      </c>
      <c r="AM19" s="49">
        <f>COUNT(E19:AH19)</f>
        <v>16</v>
      </c>
      <c r="AN19" s="50">
        <f>(AL19/AM19)</f>
        <v>167</v>
      </c>
    </row>
    <row r="20" spans="1:40" ht="12.75">
      <c r="A20" s="49">
        <v>16</v>
      </c>
      <c r="B20" s="48">
        <v>2373</v>
      </c>
      <c r="C20" s="48" t="s">
        <v>47</v>
      </c>
      <c r="D20" s="48" t="s">
        <v>33</v>
      </c>
      <c r="E20" s="48">
        <v>194</v>
      </c>
      <c r="F20" s="48">
        <v>170</v>
      </c>
      <c r="G20" s="48">
        <v>142</v>
      </c>
      <c r="H20" s="48">
        <v>169</v>
      </c>
      <c r="I20" s="48">
        <v>184</v>
      </c>
      <c r="J20" s="48">
        <v>198</v>
      </c>
      <c r="K20" s="48">
        <v>192</v>
      </c>
      <c r="L20" s="48">
        <v>148</v>
      </c>
      <c r="M20" s="48">
        <v>164</v>
      </c>
      <c r="N20" s="48">
        <v>174</v>
      </c>
      <c r="O20" s="48">
        <v>162</v>
      </c>
      <c r="P20" s="48">
        <v>144</v>
      </c>
      <c r="Q20" s="48">
        <v>158</v>
      </c>
      <c r="R20" s="48">
        <v>170</v>
      </c>
      <c r="S20" s="48">
        <v>161</v>
      </c>
      <c r="T20" s="48">
        <v>162</v>
      </c>
      <c r="U20" s="48"/>
      <c r="V20" s="48"/>
      <c r="W20" s="48"/>
      <c r="X20" s="48"/>
      <c r="Y20" s="48">
        <v>168</v>
      </c>
      <c r="Z20" s="48">
        <v>150</v>
      </c>
      <c r="AA20" s="48">
        <v>161</v>
      </c>
      <c r="AB20" s="48">
        <v>158</v>
      </c>
      <c r="AC20" s="48">
        <v>127</v>
      </c>
      <c r="AD20" s="48">
        <v>168</v>
      </c>
      <c r="AE20" s="48"/>
      <c r="AF20" s="48"/>
      <c r="AG20" s="48"/>
      <c r="AH20" s="48"/>
      <c r="AI20" s="49">
        <f>SUM(E20:N20)</f>
        <v>1735</v>
      </c>
      <c r="AJ20" s="49">
        <f>SUM(O20:X20)</f>
        <v>957</v>
      </c>
      <c r="AK20" s="49">
        <f>SUM(Y20:AH20)</f>
        <v>932</v>
      </c>
      <c r="AL20" s="49">
        <f>SUM(AI20:AK20)</f>
        <v>3624</v>
      </c>
      <c r="AM20" s="49">
        <f>COUNT(E20:AH20)</f>
        <v>22</v>
      </c>
      <c r="AN20" s="50">
        <f>(AL20/AM20)</f>
        <v>164.72727272727272</v>
      </c>
    </row>
    <row r="21" spans="1:40" ht="12.75">
      <c r="A21" s="49">
        <v>17</v>
      </c>
      <c r="B21" s="48">
        <v>1862</v>
      </c>
      <c r="C21" s="48" t="s">
        <v>61</v>
      </c>
      <c r="D21" s="48" t="s">
        <v>36</v>
      </c>
      <c r="E21" s="48">
        <v>180</v>
      </c>
      <c r="F21" s="48">
        <v>150</v>
      </c>
      <c r="G21" s="48">
        <v>167</v>
      </c>
      <c r="H21" s="48">
        <v>159</v>
      </c>
      <c r="I21" s="48">
        <v>154</v>
      </c>
      <c r="J21" s="48">
        <v>172</v>
      </c>
      <c r="K21" s="48">
        <v>170</v>
      </c>
      <c r="L21" s="48">
        <v>115</v>
      </c>
      <c r="M21" s="48">
        <v>174</v>
      </c>
      <c r="N21" s="48">
        <v>141</v>
      </c>
      <c r="O21" s="48">
        <v>195</v>
      </c>
      <c r="P21" s="48">
        <v>214</v>
      </c>
      <c r="Q21" s="48">
        <v>147</v>
      </c>
      <c r="R21" s="48">
        <v>140</v>
      </c>
      <c r="S21" s="48">
        <v>198</v>
      </c>
      <c r="T21" s="48">
        <v>154</v>
      </c>
      <c r="U21" s="48">
        <v>177</v>
      </c>
      <c r="V21" s="48">
        <v>169</v>
      </c>
      <c r="W21" s="48">
        <v>147</v>
      </c>
      <c r="X21" s="48">
        <v>164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9">
        <f>SUM(E21:N21)</f>
        <v>1582</v>
      </c>
      <c r="AJ21" s="49">
        <f>SUM(O21:X21)</f>
        <v>1705</v>
      </c>
      <c r="AK21" s="49">
        <f>SUM(Y21:AH21)</f>
        <v>0</v>
      </c>
      <c r="AL21" s="49">
        <f>SUM(AI21:AK21)</f>
        <v>3287</v>
      </c>
      <c r="AM21" s="49">
        <f>COUNT(E21:AH21)</f>
        <v>20</v>
      </c>
      <c r="AN21" s="50">
        <f>(AL21/AM21)</f>
        <v>164.35</v>
      </c>
    </row>
    <row r="22" spans="1:40" ht="12.75">
      <c r="A22" s="49">
        <v>18</v>
      </c>
      <c r="B22" s="48">
        <v>2402</v>
      </c>
      <c r="C22" s="48" t="s">
        <v>43</v>
      </c>
      <c r="D22" s="48" t="s">
        <v>32</v>
      </c>
      <c r="E22" s="48">
        <v>149</v>
      </c>
      <c r="F22" s="48">
        <v>147</v>
      </c>
      <c r="G22" s="48">
        <v>170</v>
      </c>
      <c r="H22" s="48">
        <v>210</v>
      </c>
      <c r="I22" s="48">
        <v>178</v>
      </c>
      <c r="J22" s="48">
        <v>151</v>
      </c>
      <c r="K22" s="48">
        <v>147</v>
      </c>
      <c r="L22" s="48">
        <v>147</v>
      </c>
      <c r="M22" s="48">
        <v>179</v>
      </c>
      <c r="N22" s="48">
        <v>172</v>
      </c>
      <c r="O22" s="48">
        <v>179</v>
      </c>
      <c r="P22" s="48">
        <v>171</v>
      </c>
      <c r="Q22" s="48">
        <v>157</v>
      </c>
      <c r="R22" s="48">
        <v>164</v>
      </c>
      <c r="S22" s="48">
        <v>213</v>
      </c>
      <c r="T22" s="48">
        <v>189</v>
      </c>
      <c r="U22" s="48">
        <v>183</v>
      </c>
      <c r="V22" s="48">
        <v>152</v>
      </c>
      <c r="W22" s="48">
        <v>137</v>
      </c>
      <c r="X22" s="48">
        <v>157</v>
      </c>
      <c r="Y22" s="48">
        <v>161</v>
      </c>
      <c r="Z22" s="48">
        <v>140</v>
      </c>
      <c r="AA22" s="48">
        <v>136</v>
      </c>
      <c r="AB22" s="48">
        <v>170</v>
      </c>
      <c r="AC22" s="48">
        <v>156</v>
      </c>
      <c r="AD22" s="48">
        <v>188</v>
      </c>
      <c r="AE22" s="48">
        <v>174</v>
      </c>
      <c r="AF22" s="48">
        <v>141</v>
      </c>
      <c r="AG22" s="48">
        <v>134</v>
      </c>
      <c r="AH22" s="48">
        <v>165</v>
      </c>
      <c r="AI22" s="49">
        <f>SUM(E22:N22)</f>
        <v>1650</v>
      </c>
      <c r="AJ22" s="49">
        <f>SUM(O22:X22)</f>
        <v>1702</v>
      </c>
      <c r="AK22" s="49">
        <f>SUM(Y22:AH22)</f>
        <v>1565</v>
      </c>
      <c r="AL22" s="49">
        <f>SUM(AI22:AK22)</f>
        <v>4917</v>
      </c>
      <c r="AM22" s="49">
        <f>COUNT(E22:AH22)</f>
        <v>30</v>
      </c>
      <c r="AN22" s="50">
        <f>(AL22/AM22)</f>
        <v>163.9</v>
      </c>
    </row>
    <row r="23" spans="1:40" ht="12.75">
      <c r="A23" s="49">
        <v>19</v>
      </c>
      <c r="B23" s="48">
        <v>1265</v>
      </c>
      <c r="C23" s="48" t="s">
        <v>60</v>
      </c>
      <c r="D23" s="48" t="s">
        <v>35</v>
      </c>
      <c r="E23" s="48"/>
      <c r="F23" s="48"/>
      <c r="G23" s="48">
        <v>166</v>
      </c>
      <c r="H23" s="48">
        <v>164</v>
      </c>
      <c r="I23" s="48">
        <v>144</v>
      </c>
      <c r="J23" s="48">
        <v>162</v>
      </c>
      <c r="K23" s="48">
        <v>181</v>
      </c>
      <c r="L23" s="48">
        <v>167</v>
      </c>
      <c r="M23" s="48">
        <v>173</v>
      </c>
      <c r="N23" s="48">
        <v>177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>
        <v>162</v>
      </c>
      <c r="AB23" s="48">
        <v>192</v>
      </c>
      <c r="AC23" s="48">
        <v>147</v>
      </c>
      <c r="AD23" s="48">
        <v>146</v>
      </c>
      <c r="AE23" s="48">
        <v>164</v>
      </c>
      <c r="AF23" s="48">
        <v>156</v>
      </c>
      <c r="AG23" s="48">
        <v>142</v>
      </c>
      <c r="AH23" s="48">
        <v>179</v>
      </c>
      <c r="AI23" s="49">
        <f>SUM(E23:N23)</f>
        <v>1334</v>
      </c>
      <c r="AJ23" s="49">
        <f>SUM(O23:X23)</f>
        <v>0</v>
      </c>
      <c r="AK23" s="49">
        <f>SUM(Y23:AH23)</f>
        <v>1288</v>
      </c>
      <c r="AL23" s="49">
        <f>SUM(AI23:AK23)</f>
        <v>2622</v>
      </c>
      <c r="AM23" s="49">
        <f>COUNT(E23:AH23)</f>
        <v>16</v>
      </c>
      <c r="AN23" s="50">
        <f>(AL23/AM23)</f>
        <v>163.875</v>
      </c>
    </row>
    <row r="24" spans="1:40" ht="12.75">
      <c r="A24" s="49">
        <v>20</v>
      </c>
      <c r="B24" s="48">
        <v>2695</v>
      </c>
      <c r="C24" s="48" t="s">
        <v>48</v>
      </c>
      <c r="D24" s="48" t="s">
        <v>33</v>
      </c>
      <c r="E24" s="48">
        <v>161</v>
      </c>
      <c r="F24" s="48">
        <v>169</v>
      </c>
      <c r="G24" s="48">
        <v>141</v>
      </c>
      <c r="H24" s="48">
        <v>181</v>
      </c>
      <c r="I24" s="48">
        <v>163</v>
      </c>
      <c r="J24" s="48">
        <v>151</v>
      </c>
      <c r="K24" s="48">
        <v>157</v>
      </c>
      <c r="L24" s="48">
        <v>212</v>
      </c>
      <c r="M24" s="48">
        <v>163</v>
      </c>
      <c r="N24" s="48">
        <v>133</v>
      </c>
      <c r="O24" s="48"/>
      <c r="P24" s="48"/>
      <c r="Q24" s="48"/>
      <c r="R24" s="48"/>
      <c r="S24" s="48"/>
      <c r="T24" s="48"/>
      <c r="U24" s="48">
        <v>163</v>
      </c>
      <c r="V24" s="48">
        <v>165</v>
      </c>
      <c r="W24" s="48">
        <v>159</v>
      </c>
      <c r="X24" s="48">
        <v>185</v>
      </c>
      <c r="Y24" s="48">
        <v>162</v>
      </c>
      <c r="Z24" s="48">
        <v>173</v>
      </c>
      <c r="AA24" s="48">
        <v>197</v>
      </c>
      <c r="AB24" s="48">
        <v>191</v>
      </c>
      <c r="AC24" s="48">
        <v>144</v>
      </c>
      <c r="AD24" s="48">
        <v>160</v>
      </c>
      <c r="AE24" s="48">
        <v>127</v>
      </c>
      <c r="AF24" s="48">
        <v>156</v>
      </c>
      <c r="AG24" s="48">
        <v>163</v>
      </c>
      <c r="AH24" s="48">
        <v>136</v>
      </c>
      <c r="AI24" s="49">
        <f>SUM(E24:N24)</f>
        <v>1631</v>
      </c>
      <c r="AJ24" s="49">
        <f>SUM(O24:X24)</f>
        <v>672</v>
      </c>
      <c r="AK24" s="49">
        <f>SUM(Y24:AH24)</f>
        <v>1609</v>
      </c>
      <c r="AL24" s="49">
        <f>SUM(AI24:AK24)</f>
        <v>3912</v>
      </c>
      <c r="AM24" s="49">
        <f>COUNT(E24:AH24)</f>
        <v>24</v>
      </c>
      <c r="AN24" s="50">
        <f>(AL24/AM24)</f>
        <v>163</v>
      </c>
    </row>
    <row r="25" spans="1:40" ht="12.75">
      <c r="A25" s="49">
        <v>21</v>
      </c>
      <c r="B25" s="48">
        <v>1453</v>
      </c>
      <c r="C25" s="48" t="s">
        <v>51</v>
      </c>
      <c r="D25" s="48" t="s">
        <v>34</v>
      </c>
      <c r="E25" s="48">
        <v>133</v>
      </c>
      <c r="F25" s="48">
        <v>167</v>
      </c>
      <c r="G25" s="48">
        <v>158</v>
      </c>
      <c r="H25" s="48">
        <v>233</v>
      </c>
      <c r="I25" s="48">
        <v>190</v>
      </c>
      <c r="J25" s="48">
        <v>164</v>
      </c>
      <c r="K25" s="48"/>
      <c r="L25" s="48"/>
      <c r="M25" s="48">
        <v>164</v>
      </c>
      <c r="N25" s="48">
        <v>158</v>
      </c>
      <c r="O25" s="48">
        <v>192</v>
      </c>
      <c r="P25" s="48">
        <v>157</v>
      </c>
      <c r="Q25" s="48">
        <v>172</v>
      </c>
      <c r="R25" s="48">
        <v>188</v>
      </c>
      <c r="S25" s="48">
        <v>183</v>
      </c>
      <c r="T25" s="48">
        <v>142</v>
      </c>
      <c r="U25" s="48">
        <v>163</v>
      </c>
      <c r="V25" s="48">
        <v>123</v>
      </c>
      <c r="W25" s="48"/>
      <c r="X25" s="48"/>
      <c r="Y25" s="48">
        <v>122</v>
      </c>
      <c r="Z25" s="48">
        <v>159</v>
      </c>
      <c r="AA25" s="48">
        <v>135</v>
      </c>
      <c r="AB25" s="48">
        <v>164</v>
      </c>
      <c r="AC25" s="48"/>
      <c r="AD25" s="48"/>
      <c r="AE25" s="48">
        <v>197</v>
      </c>
      <c r="AF25" s="48">
        <v>184</v>
      </c>
      <c r="AG25" s="48">
        <v>114</v>
      </c>
      <c r="AH25" s="48">
        <v>134</v>
      </c>
      <c r="AI25" s="49">
        <f>SUM(E25:N25)</f>
        <v>1367</v>
      </c>
      <c r="AJ25" s="49">
        <f>SUM(O25:X25)</f>
        <v>1320</v>
      </c>
      <c r="AK25" s="49">
        <f>SUM(Y25:AH25)</f>
        <v>1209</v>
      </c>
      <c r="AL25" s="49">
        <f>SUM(AI25:AK25)</f>
        <v>3896</v>
      </c>
      <c r="AM25" s="49">
        <f>COUNT(E25:AH25)</f>
        <v>24</v>
      </c>
      <c r="AN25" s="50">
        <f>(AL25/AM25)</f>
        <v>162.33333333333334</v>
      </c>
    </row>
    <row r="26" spans="1:40" ht="12.75">
      <c r="A26" s="49">
        <v>22</v>
      </c>
      <c r="B26" s="48">
        <v>2018</v>
      </c>
      <c r="C26" s="48" t="s">
        <v>69</v>
      </c>
      <c r="D26" s="48" t="s">
        <v>36</v>
      </c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>
        <v>148</v>
      </c>
      <c r="Z26" s="48">
        <v>157</v>
      </c>
      <c r="AA26" s="48">
        <v>187</v>
      </c>
      <c r="AB26" s="48">
        <v>151</v>
      </c>
      <c r="AC26" s="48">
        <v>150</v>
      </c>
      <c r="AD26" s="48">
        <v>136</v>
      </c>
      <c r="AE26" s="48">
        <v>176</v>
      </c>
      <c r="AF26" s="48">
        <v>164</v>
      </c>
      <c r="AG26" s="48">
        <v>181</v>
      </c>
      <c r="AH26" s="48">
        <v>155</v>
      </c>
      <c r="AI26" s="49">
        <f>SUM(E26:N26)</f>
        <v>0</v>
      </c>
      <c r="AJ26" s="49">
        <f>SUM(O26:X26)</f>
        <v>0</v>
      </c>
      <c r="AK26" s="49">
        <f>SUM(Y26:AH26)</f>
        <v>1605</v>
      </c>
      <c r="AL26" s="49">
        <f>SUM(AI26:AK26)</f>
        <v>1605</v>
      </c>
      <c r="AM26" s="49">
        <f>COUNT(E26:AH26)</f>
        <v>10</v>
      </c>
      <c r="AN26" s="50">
        <f>(AL26/AM26)</f>
        <v>160.5</v>
      </c>
    </row>
    <row r="27" spans="1:40" ht="12.75">
      <c r="A27" s="49">
        <v>23</v>
      </c>
      <c r="B27" s="48">
        <v>2048</v>
      </c>
      <c r="C27" s="48" t="s">
        <v>52</v>
      </c>
      <c r="D27" s="48" t="s">
        <v>34</v>
      </c>
      <c r="E27" s="48">
        <v>197</v>
      </c>
      <c r="F27" s="48">
        <v>108</v>
      </c>
      <c r="G27" s="48">
        <v>207</v>
      </c>
      <c r="H27" s="48">
        <v>197</v>
      </c>
      <c r="I27" s="48"/>
      <c r="J27" s="48"/>
      <c r="K27" s="48">
        <v>148</v>
      </c>
      <c r="L27" s="48">
        <v>163</v>
      </c>
      <c r="M27" s="48">
        <v>167</v>
      </c>
      <c r="N27" s="48">
        <v>146</v>
      </c>
      <c r="O27" s="48">
        <v>150</v>
      </c>
      <c r="P27" s="48">
        <v>136</v>
      </c>
      <c r="Q27" s="48">
        <v>176</v>
      </c>
      <c r="R27" s="48">
        <v>121</v>
      </c>
      <c r="S27" s="48"/>
      <c r="T27" s="48"/>
      <c r="U27" s="48">
        <v>167</v>
      </c>
      <c r="V27" s="48">
        <v>176</v>
      </c>
      <c r="W27" s="48">
        <v>160</v>
      </c>
      <c r="X27" s="48">
        <v>146</v>
      </c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>
        <f>SUM(E27:N27)</f>
        <v>1333</v>
      </c>
      <c r="AJ27" s="49">
        <f>SUM(O27:X27)</f>
        <v>1232</v>
      </c>
      <c r="AK27" s="49">
        <f>SUM(Y27:AH27)</f>
        <v>0</v>
      </c>
      <c r="AL27" s="49">
        <f>SUM(AI27:AK27)</f>
        <v>2565</v>
      </c>
      <c r="AM27" s="49">
        <f>COUNT(E27:AH27)</f>
        <v>16</v>
      </c>
      <c r="AN27" s="50">
        <f>(AL27/AM27)</f>
        <v>160.3125</v>
      </c>
    </row>
    <row r="28" spans="1:40" ht="12.75">
      <c r="A28" s="49">
        <v>24</v>
      </c>
      <c r="B28" s="48">
        <v>2016</v>
      </c>
      <c r="C28" s="48" t="s">
        <v>63</v>
      </c>
      <c r="D28" s="48" t="s">
        <v>36</v>
      </c>
      <c r="E28" s="48">
        <v>146</v>
      </c>
      <c r="F28" s="48">
        <v>203</v>
      </c>
      <c r="G28" s="48">
        <v>171</v>
      </c>
      <c r="H28" s="48">
        <v>189</v>
      </c>
      <c r="I28" s="48">
        <v>172</v>
      </c>
      <c r="J28" s="48">
        <v>218</v>
      </c>
      <c r="K28" s="48">
        <v>160</v>
      </c>
      <c r="L28" s="48">
        <v>186</v>
      </c>
      <c r="M28" s="48">
        <v>140</v>
      </c>
      <c r="N28" s="48">
        <v>221</v>
      </c>
      <c r="O28" s="48">
        <v>160</v>
      </c>
      <c r="P28" s="48">
        <v>134</v>
      </c>
      <c r="Q28" s="48">
        <v>172</v>
      </c>
      <c r="R28" s="48">
        <v>166</v>
      </c>
      <c r="S28" s="48">
        <v>112</v>
      </c>
      <c r="T28" s="48">
        <v>141</v>
      </c>
      <c r="U28" s="48">
        <v>150</v>
      </c>
      <c r="V28" s="48">
        <v>146</v>
      </c>
      <c r="W28" s="48">
        <v>105</v>
      </c>
      <c r="X28" s="48">
        <v>143</v>
      </c>
      <c r="Y28" s="48">
        <v>148</v>
      </c>
      <c r="Z28" s="48">
        <v>149</v>
      </c>
      <c r="AA28" s="48">
        <v>124</v>
      </c>
      <c r="AB28" s="48">
        <v>176</v>
      </c>
      <c r="AC28" s="48">
        <v>182</v>
      </c>
      <c r="AD28" s="48">
        <v>130</v>
      </c>
      <c r="AE28" s="48">
        <v>144</v>
      </c>
      <c r="AF28" s="48">
        <v>160</v>
      </c>
      <c r="AG28" s="48">
        <v>136</v>
      </c>
      <c r="AH28" s="48">
        <v>160</v>
      </c>
      <c r="AI28" s="49">
        <f>SUM(E28:N28)</f>
        <v>1806</v>
      </c>
      <c r="AJ28" s="49">
        <f>SUM(O28:X28)</f>
        <v>1429</v>
      </c>
      <c r="AK28" s="49">
        <f>SUM(Y28:AH28)</f>
        <v>1509</v>
      </c>
      <c r="AL28" s="49">
        <f>SUM(AI28:AK28)</f>
        <v>4744</v>
      </c>
      <c r="AM28" s="49">
        <f>COUNT(E28:AH28)</f>
        <v>30</v>
      </c>
      <c r="AN28" s="50">
        <f>(AL28/AM28)</f>
        <v>158.13333333333333</v>
      </c>
    </row>
    <row r="29" spans="1:40" ht="12.75">
      <c r="A29" s="49">
        <v>25</v>
      </c>
      <c r="B29" s="48">
        <v>3026</v>
      </c>
      <c r="C29" s="48" t="s">
        <v>59</v>
      </c>
      <c r="D29" s="48" t="s">
        <v>35</v>
      </c>
      <c r="E29" s="48">
        <v>144</v>
      </c>
      <c r="F29" s="48">
        <v>138</v>
      </c>
      <c r="G29" s="48"/>
      <c r="H29" s="48"/>
      <c r="I29" s="48">
        <v>160</v>
      </c>
      <c r="J29" s="48">
        <v>127</v>
      </c>
      <c r="K29" s="48"/>
      <c r="L29" s="48"/>
      <c r="M29" s="48">
        <v>169</v>
      </c>
      <c r="N29" s="48">
        <v>171</v>
      </c>
      <c r="O29" s="48">
        <v>143</v>
      </c>
      <c r="P29" s="48">
        <v>151</v>
      </c>
      <c r="Q29" s="48">
        <v>181</v>
      </c>
      <c r="R29" s="48">
        <v>132</v>
      </c>
      <c r="S29" s="48">
        <v>197</v>
      </c>
      <c r="T29" s="48">
        <v>156</v>
      </c>
      <c r="U29" s="48">
        <v>168</v>
      </c>
      <c r="V29" s="48">
        <v>170</v>
      </c>
      <c r="W29" s="48">
        <v>144</v>
      </c>
      <c r="X29" s="48">
        <v>174</v>
      </c>
      <c r="Y29" s="48">
        <v>118</v>
      </c>
      <c r="Z29" s="48">
        <v>175</v>
      </c>
      <c r="AA29" s="48">
        <v>176</v>
      </c>
      <c r="AB29" s="48">
        <v>151</v>
      </c>
      <c r="AC29" s="48">
        <v>134</v>
      </c>
      <c r="AD29" s="48">
        <v>190</v>
      </c>
      <c r="AE29" s="48">
        <v>135</v>
      </c>
      <c r="AF29" s="48">
        <v>194</v>
      </c>
      <c r="AG29" s="48">
        <v>141</v>
      </c>
      <c r="AH29" s="48">
        <v>159</v>
      </c>
      <c r="AI29" s="49">
        <f>SUM(E29:N29)</f>
        <v>909</v>
      </c>
      <c r="AJ29" s="49">
        <f>SUM(O29:X29)</f>
        <v>1616</v>
      </c>
      <c r="AK29" s="49">
        <f>SUM(Y29:AH29)</f>
        <v>1573</v>
      </c>
      <c r="AL29" s="49">
        <f>SUM(AI29:AK29)</f>
        <v>4098</v>
      </c>
      <c r="AM29" s="49">
        <f>COUNT(E29:AH29)</f>
        <v>26</v>
      </c>
      <c r="AN29" s="50">
        <f>(AL29/AM29)</f>
        <v>157.6153846153846</v>
      </c>
    </row>
    <row r="30" spans="1:40" ht="12.75">
      <c r="A30" s="49">
        <v>26</v>
      </c>
      <c r="B30" s="48">
        <v>2661</v>
      </c>
      <c r="C30" s="48" t="s">
        <v>44</v>
      </c>
      <c r="D30" s="48" t="s">
        <v>32</v>
      </c>
      <c r="E30" s="48">
        <v>168</v>
      </c>
      <c r="F30" s="48">
        <v>167</v>
      </c>
      <c r="G30" s="48">
        <v>169</v>
      </c>
      <c r="H30" s="48">
        <v>152</v>
      </c>
      <c r="I30" s="48">
        <v>161</v>
      </c>
      <c r="J30" s="48">
        <v>175</v>
      </c>
      <c r="K30" s="48">
        <v>166</v>
      </c>
      <c r="L30" s="48">
        <v>189</v>
      </c>
      <c r="M30" s="48">
        <v>140</v>
      </c>
      <c r="N30" s="48">
        <v>148</v>
      </c>
      <c r="O30" s="48">
        <v>147</v>
      </c>
      <c r="P30" s="48">
        <v>179</v>
      </c>
      <c r="Q30" s="48">
        <v>142</v>
      </c>
      <c r="R30" s="48">
        <v>129</v>
      </c>
      <c r="S30" s="48">
        <v>182</v>
      </c>
      <c r="T30" s="48">
        <v>193</v>
      </c>
      <c r="U30" s="48">
        <v>169</v>
      </c>
      <c r="V30" s="48">
        <v>159</v>
      </c>
      <c r="W30" s="48">
        <v>161</v>
      </c>
      <c r="X30" s="48">
        <v>169</v>
      </c>
      <c r="Y30" s="48">
        <v>197</v>
      </c>
      <c r="Z30" s="48">
        <v>146</v>
      </c>
      <c r="AA30" s="48">
        <v>160</v>
      </c>
      <c r="AB30" s="48">
        <v>153</v>
      </c>
      <c r="AC30" s="48">
        <v>117</v>
      </c>
      <c r="AD30" s="48">
        <v>149</v>
      </c>
      <c r="AE30" s="48">
        <v>127</v>
      </c>
      <c r="AF30" s="48">
        <v>131</v>
      </c>
      <c r="AG30" s="48">
        <v>122</v>
      </c>
      <c r="AH30" s="48">
        <v>103</v>
      </c>
      <c r="AI30" s="49">
        <f>SUM(E30:N30)</f>
        <v>1635</v>
      </c>
      <c r="AJ30" s="49">
        <f>SUM(O30:X30)</f>
        <v>1630</v>
      </c>
      <c r="AK30" s="49">
        <f>SUM(Y30:AH30)</f>
        <v>1405</v>
      </c>
      <c r="AL30" s="49">
        <f>SUM(AI30:AK30)</f>
        <v>4670</v>
      </c>
      <c r="AM30" s="49">
        <f>COUNT(E30:AH30)</f>
        <v>30</v>
      </c>
      <c r="AN30" s="50">
        <f>(AL30/AM30)</f>
        <v>155.66666666666666</v>
      </c>
    </row>
    <row r="31" spans="1:40" ht="12.75">
      <c r="A31" s="49">
        <v>27</v>
      </c>
      <c r="B31" s="48">
        <v>2686</v>
      </c>
      <c r="C31" s="48" t="s">
        <v>65</v>
      </c>
      <c r="D31" s="48" t="s">
        <v>36</v>
      </c>
      <c r="E31" s="48"/>
      <c r="F31" s="48"/>
      <c r="G31" s="48"/>
      <c r="H31" s="48"/>
      <c r="I31" s="48">
        <v>127</v>
      </c>
      <c r="J31" s="48">
        <v>122</v>
      </c>
      <c r="K31" s="48">
        <v>171</v>
      </c>
      <c r="L31" s="48">
        <v>180</v>
      </c>
      <c r="M31" s="48">
        <v>154</v>
      </c>
      <c r="N31" s="48">
        <v>171</v>
      </c>
      <c r="O31" s="48">
        <v>148</v>
      </c>
      <c r="P31" s="48">
        <v>150</v>
      </c>
      <c r="Q31" s="48">
        <v>118</v>
      </c>
      <c r="R31" s="48">
        <v>137</v>
      </c>
      <c r="S31" s="48">
        <v>179</v>
      </c>
      <c r="T31" s="48">
        <v>167</v>
      </c>
      <c r="U31" s="48">
        <v>175</v>
      </c>
      <c r="V31" s="48">
        <v>158</v>
      </c>
      <c r="W31" s="48">
        <v>186</v>
      </c>
      <c r="X31" s="48">
        <v>135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>SUM(E31:N31)</f>
        <v>925</v>
      </c>
      <c r="AJ31" s="49">
        <f>SUM(O31:X31)</f>
        <v>1553</v>
      </c>
      <c r="AK31" s="49">
        <f>SUM(Y31:AH31)</f>
        <v>0</v>
      </c>
      <c r="AL31" s="49">
        <f>SUM(AI31:AK31)</f>
        <v>2478</v>
      </c>
      <c r="AM31" s="49">
        <f>COUNT(E31:AH31)</f>
        <v>16</v>
      </c>
      <c r="AN31" s="50">
        <f>(AL31/AM31)</f>
        <v>154.875</v>
      </c>
    </row>
    <row r="32" spans="1:40" ht="12.75">
      <c r="A32" s="49">
        <v>28</v>
      </c>
      <c r="B32" s="48">
        <v>2964</v>
      </c>
      <c r="C32" s="48" t="s">
        <v>49</v>
      </c>
      <c r="D32" s="48" t="s">
        <v>33</v>
      </c>
      <c r="E32" s="48">
        <v>165</v>
      </c>
      <c r="F32" s="48">
        <v>177</v>
      </c>
      <c r="G32" s="48">
        <v>168</v>
      </c>
      <c r="H32" s="48">
        <v>176</v>
      </c>
      <c r="I32" s="48">
        <v>160</v>
      </c>
      <c r="J32" s="48">
        <v>129</v>
      </c>
      <c r="K32" s="48">
        <v>177</v>
      </c>
      <c r="L32" s="48">
        <v>157</v>
      </c>
      <c r="M32" s="48">
        <v>136</v>
      </c>
      <c r="N32" s="48">
        <v>146</v>
      </c>
      <c r="O32" s="48">
        <v>155</v>
      </c>
      <c r="P32" s="48">
        <v>160</v>
      </c>
      <c r="Q32" s="48">
        <v>157</v>
      </c>
      <c r="R32" s="48">
        <v>173</v>
      </c>
      <c r="S32" s="48">
        <v>174</v>
      </c>
      <c r="T32" s="48">
        <v>141</v>
      </c>
      <c r="U32" s="48">
        <v>173</v>
      </c>
      <c r="V32" s="48">
        <v>158</v>
      </c>
      <c r="W32" s="48">
        <v>162</v>
      </c>
      <c r="X32" s="48">
        <v>178</v>
      </c>
      <c r="Y32" s="48">
        <v>132</v>
      </c>
      <c r="Z32" s="48">
        <v>134</v>
      </c>
      <c r="AA32" s="48">
        <v>178</v>
      </c>
      <c r="AB32" s="48">
        <v>162</v>
      </c>
      <c r="AC32" s="48">
        <v>175</v>
      </c>
      <c r="AD32" s="48">
        <v>131</v>
      </c>
      <c r="AE32" s="48">
        <v>157</v>
      </c>
      <c r="AF32" s="48">
        <v>135</v>
      </c>
      <c r="AG32" s="48">
        <v>111</v>
      </c>
      <c r="AH32" s="48">
        <v>95</v>
      </c>
      <c r="AI32" s="49">
        <f>SUM(E32:N32)</f>
        <v>1591</v>
      </c>
      <c r="AJ32" s="49">
        <f>SUM(O32:X32)</f>
        <v>1631</v>
      </c>
      <c r="AK32" s="49">
        <f>SUM(Y32:AH32)</f>
        <v>1410</v>
      </c>
      <c r="AL32" s="49">
        <f>SUM(AI32:AK32)</f>
        <v>4632</v>
      </c>
      <c r="AM32" s="49">
        <f>COUNT(E32:AH32)</f>
        <v>30</v>
      </c>
      <c r="AN32" s="50">
        <f>(AL32/AM32)</f>
        <v>154.4</v>
      </c>
    </row>
    <row r="33" spans="1:40" ht="12.75">
      <c r="A33" s="49">
        <v>29</v>
      </c>
      <c r="B33" s="48">
        <v>2405</v>
      </c>
      <c r="C33" s="48" t="s">
        <v>53</v>
      </c>
      <c r="D33" s="48" t="s">
        <v>34</v>
      </c>
      <c r="E33" s="48"/>
      <c r="F33" s="48"/>
      <c r="G33" s="48"/>
      <c r="H33" s="48"/>
      <c r="I33" s="48">
        <v>134</v>
      </c>
      <c r="J33" s="48">
        <v>184</v>
      </c>
      <c r="K33" s="48">
        <v>172</v>
      </c>
      <c r="L33" s="48">
        <v>149</v>
      </c>
      <c r="M33" s="48">
        <v>158</v>
      </c>
      <c r="N33" s="48">
        <v>178</v>
      </c>
      <c r="O33" s="48">
        <v>129</v>
      </c>
      <c r="P33" s="48">
        <v>112</v>
      </c>
      <c r="Q33" s="48"/>
      <c r="R33" s="48"/>
      <c r="S33" s="48">
        <v>148</v>
      </c>
      <c r="T33" s="48">
        <v>159</v>
      </c>
      <c r="U33" s="48">
        <v>149</v>
      </c>
      <c r="V33" s="48">
        <v>180</v>
      </c>
      <c r="W33" s="48">
        <v>183</v>
      </c>
      <c r="X33" s="48">
        <v>162</v>
      </c>
      <c r="Y33" s="48"/>
      <c r="Z33" s="48"/>
      <c r="AA33" s="48"/>
      <c r="AB33" s="48"/>
      <c r="AC33" s="48">
        <v>148</v>
      </c>
      <c r="AD33" s="48">
        <v>148</v>
      </c>
      <c r="AE33" s="48">
        <v>191</v>
      </c>
      <c r="AF33" s="48">
        <v>126</v>
      </c>
      <c r="AG33" s="48">
        <v>145</v>
      </c>
      <c r="AH33" s="48">
        <v>118</v>
      </c>
      <c r="AI33" s="49">
        <f>SUM(E33:N33)</f>
        <v>975</v>
      </c>
      <c r="AJ33" s="49">
        <f>SUM(O33:X33)</f>
        <v>1222</v>
      </c>
      <c r="AK33" s="49">
        <f>SUM(Y33:AH33)</f>
        <v>876</v>
      </c>
      <c r="AL33" s="49">
        <f>SUM(AI33:AK33)</f>
        <v>3073</v>
      </c>
      <c r="AM33" s="49">
        <f>COUNT(E33:AH33)</f>
        <v>20</v>
      </c>
      <c r="AN33" s="50">
        <f>(AL33/AM33)</f>
        <v>153.65</v>
      </c>
    </row>
    <row r="34" spans="1:40" ht="12.75">
      <c r="A34" s="49">
        <v>30</v>
      </c>
      <c r="B34" s="48">
        <v>1864</v>
      </c>
      <c r="C34" s="48" t="s">
        <v>70</v>
      </c>
      <c r="D34" s="48" t="s">
        <v>36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>
        <v>132</v>
      </c>
      <c r="AF34" s="48">
        <v>167</v>
      </c>
      <c r="AG34" s="48">
        <v>163</v>
      </c>
      <c r="AH34" s="48">
        <v>144</v>
      </c>
      <c r="AI34" s="49">
        <f>SUM(E34:N34)</f>
        <v>0</v>
      </c>
      <c r="AJ34" s="49">
        <f>SUM(O34:X34)</f>
        <v>0</v>
      </c>
      <c r="AK34" s="49">
        <f>SUM(Y34:AH34)</f>
        <v>606</v>
      </c>
      <c r="AL34" s="49">
        <f>SUM(AI34:AK34)</f>
        <v>606</v>
      </c>
      <c r="AM34" s="49">
        <f>COUNT(E34:AH34)</f>
        <v>4</v>
      </c>
      <c r="AN34" s="50">
        <f>(AL34/AM34)</f>
        <v>151.5</v>
      </c>
    </row>
    <row r="35" spans="1:40" ht="12.75">
      <c r="A35" s="49">
        <v>31</v>
      </c>
      <c r="B35" s="48">
        <v>2712</v>
      </c>
      <c r="C35" s="48" t="s">
        <v>64</v>
      </c>
      <c r="D35" s="48" t="s">
        <v>36</v>
      </c>
      <c r="E35" s="48">
        <v>142</v>
      </c>
      <c r="F35" s="48">
        <v>188</v>
      </c>
      <c r="G35" s="48">
        <v>98</v>
      </c>
      <c r="H35" s="48">
        <v>121</v>
      </c>
      <c r="I35" s="48"/>
      <c r="J35" s="48"/>
      <c r="K35" s="48">
        <v>166</v>
      </c>
      <c r="L35" s="48">
        <v>178</v>
      </c>
      <c r="M35" s="48">
        <v>133</v>
      </c>
      <c r="N35" s="48">
        <v>166</v>
      </c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>
        <v>121</v>
      </c>
      <c r="Z35" s="48">
        <v>187</v>
      </c>
      <c r="AA35" s="48">
        <v>143</v>
      </c>
      <c r="AB35" s="48">
        <v>139</v>
      </c>
      <c r="AC35" s="48">
        <v>136</v>
      </c>
      <c r="AD35" s="48">
        <v>140</v>
      </c>
      <c r="AE35" s="48"/>
      <c r="AF35" s="48"/>
      <c r="AG35" s="48"/>
      <c r="AH35" s="48"/>
      <c r="AI35" s="49">
        <f>SUM(E35:N35)</f>
        <v>1192</v>
      </c>
      <c r="AJ35" s="49">
        <f>SUM(O35:X35)</f>
        <v>0</v>
      </c>
      <c r="AK35" s="49">
        <f>SUM(Y35:AH35)</f>
        <v>866</v>
      </c>
      <c r="AL35" s="49">
        <f>SUM(AI35:AK35)</f>
        <v>2058</v>
      </c>
      <c r="AM35" s="49">
        <f>COUNT(E35:AH35)</f>
        <v>14</v>
      </c>
      <c r="AN35" s="50">
        <f>(AL35/AM35)</f>
        <v>147</v>
      </c>
    </row>
    <row r="36" spans="1:40" ht="12.75">
      <c r="A36" s="49">
        <v>32</v>
      </c>
      <c r="B36" s="48">
        <v>2157</v>
      </c>
      <c r="C36" s="48" t="s">
        <v>68</v>
      </c>
      <c r="D36" s="48" t="s">
        <v>33</v>
      </c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>
        <v>148</v>
      </c>
      <c r="V36" s="48">
        <v>145</v>
      </c>
      <c r="W36" s="48">
        <v>145</v>
      </c>
      <c r="X36" s="48">
        <v>145</v>
      </c>
      <c r="Y36" s="48"/>
      <c r="Z36" s="48"/>
      <c r="AA36" s="48"/>
      <c r="AB36" s="48"/>
      <c r="AC36" s="48"/>
      <c r="AD36" s="48"/>
      <c r="AE36" s="48">
        <v>160</v>
      </c>
      <c r="AF36" s="48">
        <v>125</v>
      </c>
      <c r="AG36" s="48">
        <v>127</v>
      </c>
      <c r="AH36" s="48">
        <v>178</v>
      </c>
      <c r="AI36" s="49">
        <f>SUM(E36:N36)</f>
        <v>0</v>
      </c>
      <c r="AJ36" s="49">
        <f>SUM(O36:X36)</f>
        <v>583</v>
      </c>
      <c r="AK36" s="49">
        <f>SUM(Y36:AH36)</f>
        <v>590</v>
      </c>
      <c r="AL36" s="49">
        <f>SUM(AI36:AK36)</f>
        <v>1173</v>
      </c>
      <c r="AM36" s="49">
        <f>COUNT(E36:AH36)</f>
        <v>8</v>
      </c>
      <c r="AN36" s="50">
        <f>(AL36/AM36)</f>
        <v>146.625</v>
      </c>
    </row>
    <row r="37" spans="1:40" ht="12.75">
      <c r="A37" s="49">
        <v>33</v>
      </c>
      <c r="B37" s="48">
        <v>772</v>
      </c>
      <c r="C37" s="48" t="s">
        <v>40</v>
      </c>
      <c r="D37" s="48" t="s">
        <v>31</v>
      </c>
      <c r="E37" s="48"/>
      <c r="F37" s="48"/>
      <c r="G37" s="48"/>
      <c r="H37" s="48"/>
      <c r="I37" s="48">
        <v>123</v>
      </c>
      <c r="J37" s="48">
        <v>114</v>
      </c>
      <c r="K37" s="48"/>
      <c r="L37" s="48"/>
      <c r="M37" s="48">
        <v>144</v>
      </c>
      <c r="N37" s="48">
        <v>117</v>
      </c>
      <c r="O37" s="48"/>
      <c r="P37" s="48"/>
      <c r="Q37" s="48"/>
      <c r="R37" s="48"/>
      <c r="S37" s="48"/>
      <c r="T37" s="48"/>
      <c r="U37" s="48">
        <v>139</v>
      </c>
      <c r="V37" s="48">
        <v>112</v>
      </c>
      <c r="W37" s="48">
        <v>171</v>
      </c>
      <c r="X37" s="48">
        <v>134</v>
      </c>
      <c r="Y37" s="48">
        <v>148</v>
      </c>
      <c r="Z37" s="48">
        <v>174</v>
      </c>
      <c r="AA37" s="48">
        <v>172</v>
      </c>
      <c r="AB37" s="48">
        <v>199</v>
      </c>
      <c r="AC37" s="48">
        <v>154</v>
      </c>
      <c r="AD37" s="48">
        <v>116</v>
      </c>
      <c r="AE37" s="48">
        <v>127</v>
      </c>
      <c r="AF37" s="48">
        <v>108</v>
      </c>
      <c r="AG37" s="48">
        <v>114</v>
      </c>
      <c r="AH37" s="48">
        <v>128</v>
      </c>
      <c r="AI37" s="49">
        <f>SUM(E37:N37)</f>
        <v>498</v>
      </c>
      <c r="AJ37" s="49">
        <f>SUM(O37:X37)</f>
        <v>556</v>
      </c>
      <c r="AK37" s="49">
        <f>SUM(Y37:AH37)</f>
        <v>1440</v>
      </c>
      <c r="AL37" s="49">
        <f>SUM(AI37:AK37)</f>
        <v>2494</v>
      </c>
      <c r="AM37" s="49">
        <f>COUNT(E37:AH37)</f>
        <v>18</v>
      </c>
      <c r="AN37" s="50">
        <f>(AL37/AM37)</f>
        <v>138.55555555555554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0</v>
      </c>
      <c r="AJ38" s="49">
        <f>SUM(O38:X38)</f>
        <v>0</v>
      </c>
      <c r="AK38" s="49">
        <f>SUM(Y38:AH38)</f>
        <v>0</v>
      </c>
      <c r="AL38" s="49">
        <f>SUM(AI38:AK38)</f>
        <v>0</v>
      </c>
      <c r="AM38" s="49">
        <f>COUNT(E38:AH38)</f>
        <v>0</v>
      </c>
      <c r="AN38" s="50" t="e">
        <f>(AL38/AM38)</f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2011-2012
3a DIVISIÓ MASCULINA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2012-03-20T09:28:18Z</cp:lastPrinted>
  <dcterms:created xsi:type="dcterms:W3CDTF">1999-10-03T14:06:37Z</dcterms:created>
  <dcterms:modified xsi:type="dcterms:W3CDTF">2012-03-20T09:28:22Z</dcterms:modified>
  <cp:category/>
  <cp:version/>
  <cp:contentType/>
  <cp:contentStatus/>
</cp:coreProperties>
</file>